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8790" tabRatio="741" activeTab="1"/>
  </bookViews>
  <sheets>
    <sheet name="ресурсное обеспечение" sheetId="9" r:id="rId1"/>
    <sheet name="модернизация" sheetId="2" r:id="rId2"/>
    <sheet name="молодые семьи" sheetId="5" r:id="rId3"/>
    <sheet name="бюджетники" sheetId="7" r:id="rId4"/>
    <sheet name="подготовка зем. уч." sheetId="6" r:id="rId5"/>
    <sheet name="переселение " sheetId="3" r:id="rId6"/>
    <sheet name="соц. найм." sheetId="4" r:id="rId7"/>
  </sheets>
  <definedNames>
    <definedName name="_xlnm.Print_Area" localSheetId="1">модернизация!$A$2:$M$69</definedName>
    <definedName name="_xlnm.Print_Area" localSheetId="0">'ресурсное обеспечение'!$A$1:$H$59</definedName>
  </definedNames>
  <calcPr calcId="144525"/>
</workbook>
</file>

<file path=xl/calcChain.xml><?xml version="1.0" encoding="utf-8"?>
<calcChain xmlns="http://schemas.openxmlformats.org/spreadsheetml/2006/main">
  <c r="E13" i="2" l="1"/>
  <c r="F13" i="2"/>
  <c r="G13" i="2"/>
  <c r="H13" i="2"/>
  <c r="D66" i="2"/>
  <c r="D67" i="2"/>
  <c r="D68" i="2"/>
  <c r="D65" i="2"/>
  <c r="D58" i="2"/>
  <c r="D51" i="2"/>
  <c r="D50" i="2"/>
  <c r="D40" i="2"/>
  <c r="D41" i="2"/>
  <c r="D42" i="2"/>
  <c r="D43" i="2"/>
  <c r="D39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5" i="2"/>
  <c r="D14" i="2"/>
  <c r="D13" i="2" l="1"/>
  <c r="E38" i="2"/>
  <c r="F38" i="2"/>
  <c r="G38" i="2"/>
  <c r="H38" i="2"/>
  <c r="E49" i="2"/>
  <c r="F49" i="2"/>
  <c r="G49" i="2"/>
  <c r="F21" i="9" s="1"/>
  <c r="H49" i="2"/>
  <c r="E57" i="2"/>
  <c r="F57" i="2"/>
  <c r="G57" i="2"/>
  <c r="H57" i="2"/>
  <c r="E64" i="2"/>
  <c r="F64" i="2"/>
  <c r="G64" i="2"/>
  <c r="H64" i="2"/>
  <c r="D64" i="2"/>
  <c r="D57" i="2"/>
  <c r="K45" i="3"/>
  <c r="J45" i="3"/>
  <c r="I45" i="3"/>
  <c r="H45" i="3"/>
  <c r="G45" i="3"/>
  <c r="F45" i="3"/>
  <c r="E45" i="3"/>
  <c r="D45" i="3"/>
  <c r="C45" i="3"/>
  <c r="C19" i="4"/>
  <c r="C20" i="4"/>
  <c r="C30" i="3"/>
  <c r="F30" i="3"/>
  <c r="C12" i="5"/>
  <c r="C13" i="5"/>
  <c r="C11" i="5"/>
  <c r="E18" i="6"/>
  <c r="D18" i="6"/>
  <c r="F18" i="6"/>
  <c r="C24" i="6"/>
  <c r="F24" i="6"/>
  <c r="H14" i="7"/>
  <c r="F14" i="7"/>
  <c r="E14" i="7"/>
  <c r="C13" i="7"/>
  <c r="H14" i="5"/>
  <c r="F14" i="5"/>
  <c r="E14" i="5"/>
  <c r="D14" i="5"/>
  <c r="C10" i="5"/>
  <c r="C9" i="5"/>
  <c r="C14" i="5" s="1"/>
  <c r="E17" i="6"/>
  <c r="C24" i="3"/>
  <c r="C23" i="3"/>
  <c r="F11" i="3"/>
  <c r="D51" i="9" s="1"/>
  <c r="C19" i="3"/>
  <c r="G11" i="6"/>
  <c r="E45" i="9" s="1"/>
  <c r="H11" i="6"/>
  <c r="D11" i="6"/>
  <c r="F11" i="4"/>
  <c r="F21" i="4" s="1"/>
  <c r="G11" i="4"/>
  <c r="F20" i="3"/>
  <c r="E51" i="9" s="1"/>
  <c r="F23" i="9"/>
  <c r="H16" i="9"/>
  <c r="G16" i="9"/>
  <c r="E19" i="9"/>
  <c r="D11" i="4"/>
  <c r="E11" i="4"/>
  <c r="C12" i="4"/>
  <c r="C13" i="4"/>
  <c r="C14" i="4"/>
  <c r="H11" i="4"/>
  <c r="C12" i="6"/>
  <c r="E22" i="9"/>
  <c r="E37" i="9"/>
  <c r="C27" i="3"/>
  <c r="C28" i="3"/>
  <c r="D9" i="6"/>
  <c r="D42" i="9" s="1"/>
  <c r="E9" i="6"/>
  <c r="D43" i="9" s="1"/>
  <c r="F9" i="6"/>
  <c r="D44" i="9" s="1"/>
  <c r="G9" i="6"/>
  <c r="D9" i="4"/>
  <c r="D56" i="9"/>
  <c r="E9" i="4"/>
  <c r="D57" i="9"/>
  <c r="F9" i="4"/>
  <c r="D58" i="9"/>
  <c r="G9" i="4"/>
  <c r="D59" i="9"/>
  <c r="E38" i="9"/>
  <c r="E36" i="9"/>
  <c r="E31" i="9" s="1"/>
  <c r="E35" i="9"/>
  <c r="E30" i="9"/>
  <c r="E23" i="9" s="1"/>
  <c r="C9" i="7"/>
  <c r="D11" i="3"/>
  <c r="D49" i="9" s="1"/>
  <c r="E30" i="3"/>
  <c r="F50" i="9" s="1"/>
  <c r="G30" i="3"/>
  <c r="F52" i="9" s="1"/>
  <c r="F15" i="9" s="1"/>
  <c r="H30" i="3"/>
  <c r="D30" i="3"/>
  <c r="E20" i="3"/>
  <c r="E50" i="9" s="1"/>
  <c r="G20" i="3"/>
  <c r="E52" i="9" s="1"/>
  <c r="G11" i="3"/>
  <c r="D52" i="9" s="1"/>
  <c r="H20" i="3"/>
  <c r="D20" i="3"/>
  <c r="E49" i="9"/>
  <c r="C22" i="3"/>
  <c r="C25" i="3"/>
  <c r="C21" i="3"/>
  <c r="H9" i="6"/>
  <c r="C10" i="6"/>
  <c r="C9" i="6"/>
  <c r="E11" i="3"/>
  <c r="D50" i="9"/>
  <c r="H11" i="3"/>
  <c r="C12" i="3"/>
  <c r="C13" i="3"/>
  <c r="C14" i="3"/>
  <c r="C15" i="3"/>
  <c r="C16" i="3"/>
  <c r="D17" i="6"/>
  <c r="F42" i="9"/>
  <c r="F43" i="9"/>
  <c r="F44" i="9"/>
  <c r="G17" i="6"/>
  <c r="F45" i="9"/>
  <c r="D24" i="6"/>
  <c r="G42" i="9"/>
  <c r="G12" i="9" s="1"/>
  <c r="E24" i="6"/>
  <c r="G43" i="9" s="1"/>
  <c r="G44" i="9"/>
  <c r="G14" i="9" s="1"/>
  <c r="G24" i="6"/>
  <c r="G45" i="9"/>
  <c r="G15" i="9" s="1"/>
  <c r="D28" i="6"/>
  <c r="H42" i="9" s="1"/>
  <c r="E28" i="6"/>
  <c r="H43" i="9" s="1"/>
  <c r="H13" i="9" s="1"/>
  <c r="G28" i="6"/>
  <c r="H45" i="9" s="1"/>
  <c r="H15" i="9" s="1"/>
  <c r="D27" i="9"/>
  <c r="D28" i="9"/>
  <c r="C28" i="9" s="1"/>
  <c r="D29" i="9"/>
  <c r="D30" i="9"/>
  <c r="C30" i="9" s="1"/>
  <c r="E56" i="9"/>
  <c r="C14" i="6"/>
  <c r="C11" i="6" s="1"/>
  <c r="C15" i="6"/>
  <c r="C16" i="6"/>
  <c r="C13" i="6"/>
  <c r="C21" i="6"/>
  <c r="C18" i="6" s="1"/>
  <c r="C22" i="6"/>
  <c r="C17" i="3"/>
  <c r="I47" i="3"/>
  <c r="J47" i="3"/>
  <c r="K47" i="3"/>
  <c r="H28" i="6"/>
  <c r="H24" i="6"/>
  <c r="H17" i="6"/>
  <c r="H43" i="6"/>
  <c r="C10" i="4"/>
  <c r="C9" i="4"/>
  <c r="D38" i="9"/>
  <c r="C38" i="9" s="1"/>
  <c r="D37" i="9"/>
  <c r="D36" i="9"/>
  <c r="D35" i="9"/>
  <c r="C35" i="9" s="1"/>
  <c r="G23" i="9"/>
  <c r="H23" i="9"/>
  <c r="F31" i="9"/>
  <c r="G31" i="9"/>
  <c r="H31" i="9"/>
  <c r="G46" i="9"/>
  <c r="H46" i="9"/>
  <c r="F53" i="9"/>
  <c r="G53" i="9"/>
  <c r="H53" i="9"/>
  <c r="C18" i="3"/>
  <c r="G14" i="7"/>
  <c r="D14" i="7"/>
  <c r="C10" i="7"/>
  <c r="C11" i="7"/>
  <c r="F11" i="6"/>
  <c r="E11" i="6"/>
  <c r="E20" i="9"/>
  <c r="F49" i="9"/>
  <c r="E47" i="3"/>
  <c r="H44" i="9"/>
  <c r="H14" i="9"/>
  <c r="C11" i="4"/>
  <c r="E42" i="9"/>
  <c r="D43" i="6"/>
  <c r="D21" i="4"/>
  <c r="E59" i="9"/>
  <c r="G43" i="6"/>
  <c r="D45" i="9"/>
  <c r="E57" i="9"/>
  <c r="E21" i="4"/>
  <c r="G21" i="4"/>
  <c r="F47" i="3"/>
  <c r="F51" i="9"/>
  <c r="C11" i="3"/>
  <c r="G47" i="3"/>
  <c r="C20" i="3"/>
  <c r="E43" i="6"/>
  <c r="F43" i="6"/>
  <c r="F39" i="9"/>
  <c r="C29" i="9"/>
  <c r="C37" i="9"/>
  <c r="C27" i="9"/>
  <c r="C56" i="9"/>
  <c r="C47" i="3"/>
  <c r="D46" i="9" l="1"/>
  <c r="C49" i="9"/>
  <c r="C52" i="9"/>
  <c r="F46" i="9"/>
  <c r="C43" i="6"/>
  <c r="D47" i="3"/>
  <c r="H47" i="3"/>
  <c r="C14" i="7"/>
  <c r="E58" i="9"/>
  <c r="E53" i="9" s="1"/>
  <c r="C53" i="9" s="1"/>
  <c r="C21" i="4"/>
  <c r="F12" i="9"/>
  <c r="C59" i="9"/>
  <c r="C57" i="9"/>
  <c r="D53" i="9"/>
  <c r="E12" i="9"/>
  <c r="F13" i="9"/>
  <c r="H69" i="2"/>
  <c r="F69" i="2"/>
  <c r="E69" i="2"/>
  <c r="D38" i="2"/>
  <c r="D69" i="2" s="1"/>
  <c r="G69" i="2"/>
  <c r="D49" i="2"/>
  <c r="E13" i="9"/>
  <c r="C36" i="9"/>
  <c r="D23" i="9"/>
  <c r="D31" i="9"/>
  <c r="C31" i="9" s="1"/>
  <c r="C50" i="9"/>
  <c r="F14" i="9"/>
  <c r="E16" i="9"/>
  <c r="D21" i="9"/>
  <c r="C21" i="9" s="1"/>
  <c r="D22" i="9"/>
  <c r="F16" i="9"/>
  <c r="F10" i="9" s="1"/>
  <c r="G13" i="9"/>
  <c r="G39" i="9"/>
  <c r="G10" i="9" s="1"/>
  <c r="C44" i="9"/>
  <c r="D39" i="9"/>
  <c r="C42" i="9"/>
  <c r="E39" i="9"/>
  <c r="E15" i="9"/>
  <c r="C45" i="9"/>
  <c r="H12" i="9"/>
  <c r="H39" i="9"/>
  <c r="H10" i="9" s="1"/>
  <c r="C23" i="9"/>
  <c r="E46" i="9"/>
  <c r="C46" i="9" s="1"/>
  <c r="C51" i="9"/>
  <c r="E14" i="9"/>
  <c r="D19" i="9"/>
  <c r="D20" i="9"/>
  <c r="C43" i="9"/>
  <c r="C58" i="9" l="1"/>
  <c r="C14" i="9" s="1"/>
  <c r="D14" i="9"/>
  <c r="C20" i="9"/>
  <c r="C13" i="9" s="1"/>
  <c r="D13" i="9"/>
  <c r="D12" i="9"/>
  <c r="D16" i="9"/>
  <c r="C19" i="9"/>
  <c r="C12" i="9" s="1"/>
  <c r="D15" i="9"/>
  <c r="C22" i="9"/>
  <c r="C15" i="9" s="1"/>
  <c r="C39" i="9"/>
  <c r="E10" i="9"/>
  <c r="C16" i="9" l="1"/>
  <c r="C10" i="9" s="1"/>
  <c r="D10" i="9"/>
</calcChain>
</file>

<file path=xl/sharedStrings.xml><?xml version="1.0" encoding="utf-8"?>
<sst xmlns="http://schemas.openxmlformats.org/spreadsheetml/2006/main" count="492" uniqueCount="224">
  <si>
    <t>срок реализации</t>
  </si>
  <si>
    <t>реализуемые мероприятия</t>
  </si>
  <si>
    <t>финансирование, тыс.руб.</t>
  </si>
  <si>
    <t>результат</t>
  </si>
  <si>
    <t>всего</t>
  </si>
  <si>
    <t xml:space="preserve">обл. бюджет </t>
  </si>
  <si>
    <t xml:space="preserve">местный. бюджет </t>
  </si>
  <si>
    <t>средства населения</t>
  </si>
  <si>
    <t>в том числе в разбивке по мероприятиям, требующим финансирования</t>
  </si>
  <si>
    <t>Сетевой график реализации подпрограммы</t>
  </si>
  <si>
    <t>Итого за 2011 год</t>
  </si>
  <si>
    <t>Итого за 2012 год</t>
  </si>
  <si>
    <t>Итого за 2013 год</t>
  </si>
  <si>
    <t>Итого за 2014 год</t>
  </si>
  <si>
    <t>Итого за 2015 год</t>
  </si>
  <si>
    <t>областной бюджет</t>
  </si>
  <si>
    <t>"Мероприятия по переселению граждан из жилищного фонда, признанного непригодным для проживания"</t>
  </si>
  <si>
    <t>Срок реализации</t>
  </si>
  <si>
    <t>Реализуемые имероприятия</t>
  </si>
  <si>
    <t>Финансирование подпрограммы, тыс. рублей</t>
  </si>
  <si>
    <t>Результат</t>
  </si>
  <si>
    <t xml:space="preserve">всего </t>
  </si>
  <si>
    <t>в том числе</t>
  </si>
  <si>
    <t>общий ввод жилья, тыс. кв.м</t>
  </si>
  <si>
    <t>снос ветхого и аварийного жилья, тыс.кв.м</t>
  </si>
  <si>
    <t>федеральный бюджет</t>
  </si>
  <si>
    <t>местный бюджет</t>
  </si>
  <si>
    <t>в т.ч. за счет бюджетов</t>
  </si>
  <si>
    <t>ИТОГО за 2011 год</t>
  </si>
  <si>
    <t>ИТОГО за 2012 год</t>
  </si>
  <si>
    <t>ИТОГО за 2013 год</t>
  </si>
  <si>
    <t>ИТОГО за 2014 год</t>
  </si>
  <si>
    <t>ИТОГО за 2015 год</t>
  </si>
  <si>
    <t>внебюджетные средства</t>
  </si>
  <si>
    <t>внебюджетные источники</t>
  </si>
  <si>
    <t>в том числе в разбивке по мероприя-тиям, требующим финансирования</t>
  </si>
  <si>
    <t>Переселение граждан</t>
  </si>
  <si>
    <t xml:space="preserve">            ИТОГО за 2011-2015 годы</t>
  </si>
  <si>
    <t xml:space="preserve">      Сетевой график реализации подпрограммы</t>
  </si>
  <si>
    <t xml:space="preserve">           "Формирование жилищного фонда, предоставляемого по</t>
  </si>
  <si>
    <t>договорам социального найма и договорам найма"</t>
  </si>
  <si>
    <t>общий ввод жилья ,       тыс. кв.м.</t>
  </si>
  <si>
    <t>число семей,улучшивших жилищные условия</t>
  </si>
  <si>
    <t>фед. бюджет</t>
  </si>
  <si>
    <t xml:space="preserve">местный бюджет </t>
  </si>
  <si>
    <t xml:space="preserve"> внебюджет-ные средства </t>
  </si>
  <si>
    <t>в т.ч за счет бюджетов</t>
  </si>
  <si>
    <t>Итого за 2011год</t>
  </si>
  <si>
    <t>в  том числе  в разбивке по мероприятиям, требующим финансирования</t>
  </si>
  <si>
    <t xml:space="preserve">Проектирование, прохождение экспертизы проектно-сметной документации по  жилым домам № 34-35 МКР-1 </t>
  </si>
  <si>
    <t>Итого за 2012год</t>
  </si>
  <si>
    <t xml:space="preserve">Строительство инфраструктуры к  жилым домам № 34-35 МКР-1  </t>
  </si>
  <si>
    <t xml:space="preserve">Строительство жилого дома  № 34 МКР-1   </t>
  </si>
  <si>
    <t>Итого за 2013год</t>
  </si>
  <si>
    <t xml:space="preserve">Строительство жилого дома  № 34 МКР-1  </t>
  </si>
  <si>
    <t>Итого за 2014год</t>
  </si>
  <si>
    <t>Строительство жилого дома № 35 МКР-1</t>
  </si>
  <si>
    <t>Итого за 2015год</t>
  </si>
  <si>
    <t xml:space="preserve">Строительство жилого дома № 35 МКР-1  </t>
  </si>
  <si>
    <t>Итого за 2011-2015г.г.</t>
  </si>
  <si>
    <t>«Подготовка земельных участков для освоения в целях жилищного строительства»</t>
  </si>
  <si>
    <t>снос ветхого и аварийного жилья, тыс. кв.м.</t>
  </si>
  <si>
    <t>I  раздел. Обеспечение  градостроительной  деятельности</t>
  </si>
  <si>
    <t>Корректировка  генеральных планов  населённых пунктов  городского  округа: п. Вязовая</t>
  </si>
  <si>
    <t>Разработка  проекта  планировки  и  застройки  микрорайона № 7 (МКР-7), г. Усть-Катава</t>
  </si>
  <si>
    <t>Разработка  генерального  плана  посёлка  Вергаза</t>
  </si>
  <si>
    <t>II раздел. "Внедрение  прозрачных  конкурентных  процедур  предоставления  земельных  участков  для  жилищного  строительства".</t>
  </si>
  <si>
    <t>Формирование  земельных  участков  и  проведение  процедуры  продажи  права  на  заключение  договоров  аренды  земельных  участков  на  торгах,  аукционах  (топогеодезические  изыскания,  оформление  технических  условия  на  подключение  к  сетям  инженерного  обеспечения)</t>
  </si>
  <si>
    <t>Всего за 2011-2015 г.г.</t>
  </si>
  <si>
    <t>Корректировка  генерального плана с. Тюбеляс</t>
  </si>
  <si>
    <t>Корректировка  генерального плана с. Минка</t>
  </si>
  <si>
    <t xml:space="preserve">областной бюджет </t>
  </si>
  <si>
    <t>"Предоставление работникам бюджетной сферы социальных выплат на приобретение или строительство жилья"</t>
  </si>
  <si>
    <t>количесвто выданных ипотечных кредитов, ед.</t>
  </si>
  <si>
    <t>средства предприятий</t>
  </si>
  <si>
    <t>2011 год</t>
  </si>
  <si>
    <t>Предоставление социальных выплат на приобретение или строительство жилья</t>
  </si>
  <si>
    <t>2012 год</t>
  </si>
  <si>
    <t>2013 год</t>
  </si>
  <si>
    <t>2014 год</t>
  </si>
  <si>
    <t>2015 год</t>
  </si>
  <si>
    <t>ИТОГО за 2011-2015 годы</t>
  </si>
  <si>
    <t>"Оказание молодым семьям государтсвенной поддержки для улучшения жилищных условий"</t>
  </si>
  <si>
    <t>Статьи экономической классификации</t>
  </si>
  <si>
    <t>ГРБС</t>
  </si>
  <si>
    <t>Целевое назначение (раздел, подраздел, целевая статья, вид расходов согласно функционального классификатора</t>
  </si>
  <si>
    <t>0501 7951012 003</t>
  </si>
  <si>
    <t>0501 7951019 500</t>
  </si>
  <si>
    <t>0501 7951012 500</t>
  </si>
  <si>
    <t>Целевое назначение (раздел, подраздел, целевая статья, вид расходов согласнто функционального классификатора)</t>
  </si>
  <si>
    <t>0502 7951014 500</t>
  </si>
  <si>
    <t>Целевое назначение (раздел, подраздел, целевая статья, вид расходов)</t>
  </si>
  <si>
    <t>1003 7951017 068</t>
  </si>
  <si>
    <t>Реализуемые мероприятия</t>
  </si>
  <si>
    <t>Глава V.РЕСУРСНОЕ ОБЕСПЕЧЕНИЕ ПРОГРАММЫ</t>
  </si>
  <si>
    <t>Ресурсное обеспечение Программы представлено в таблице 1</t>
  </si>
  <si>
    <t>№ п/п</t>
  </si>
  <si>
    <t>наименование подпрограммы</t>
  </si>
  <si>
    <t>объем финансирования ( тыс.руб.)</t>
  </si>
  <si>
    <t>в том числе по годам</t>
  </si>
  <si>
    <t>всего по Программе:</t>
  </si>
  <si>
    <t>в том числе по источникам финансирования</t>
  </si>
  <si>
    <t>"Модернизация объектов коммунальной</t>
  </si>
  <si>
    <t>инфраструктуры", всего:</t>
  </si>
  <si>
    <t>"Оказание молодым семьям государственной</t>
  </si>
  <si>
    <t>поддержки для улучшения жилищных</t>
  </si>
  <si>
    <t>условий", всего:</t>
  </si>
  <si>
    <t>"Предоставление работникам бюджетной</t>
  </si>
  <si>
    <t xml:space="preserve">сферы социальных выплат на </t>
  </si>
  <si>
    <t>приобретение или строительство жилья", всего:</t>
  </si>
  <si>
    <t xml:space="preserve">"Подготовка земельных участков для </t>
  </si>
  <si>
    <t>освоения в целях жилищного строительства", всего:</t>
  </si>
  <si>
    <t>"Мероприятия по переселению граждан из жилищного</t>
  </si>
  <si>
    <t>фонда, признанного непригодным для проживания",всего:</t>
  </si>
  <si>
    <t>"Формирование жилищного фонда, предоставляемого по</t>
  </si>
  <si>
    <t>договорам социального найма и договорам найма, всего:</t>
  </si>
  <si>
    <t xml:space="preserve">Подготовка градостроительной документации по планировке территорий, предназначенных для жилищного строительства, в том числе: </t>
  </si>
  <si>
    <t>Разработка  проекта  планировки  и  застройки  микрорайона № 8 (МКР-8), г. Усть-Катава</t>
  </si>
  <si>
    <t>Разработка генерального плана поселка ж.д. ст. Минка</t>
  </si>
  <si>
    <t>Разработка  проекта  планировки  и  застройки  микрорайона № 8 (МКР-8), г. Усть-Катава (проект межевания территории)</t>
  </si>
  <si>
    <t>Разработка  проекта  планировки  и  застройки  микрорайона № 7 (МКР-7), г. Усть-Катава (прроект планировки территории и проект межевания территории)</t>
  </si>
  <si>
    <t>Проектирование  2-х блок секций малоэтажного жилого дома №9 МКР-1.</t>
  </si>
  <si>
    <t>2011г.</t>
  </si>
  <si>
    <t>2012г.</t>
  </si>
  <si>
    <t>2013г.</t>
  </si>
  <si>
    <t>2014г.</t>
  </si>
  <si>
    <t>2015г.</t>
  </si>
  <si>
    <t>Проведение радтологическтго обследования участка под строительство жилого дома 15 МКР-1</t>
  </si>
  <si>
    <t>Выполнение межевого планана земельном участке расположенного по адресу МКР-1, д.13</t>
  </si>
  <si>
    <t>Выполнение инженерных изысканий для проектирования дома по адресу МКР-1, д.13</t>
  </si>
  <si>
    <t>Выполнение кадастровых работ по объекту: "Малоэтажный 2-х секционный жилой дом №15, МКР-1</t>
  </si>
  <si>
    <t>Подготовка земельных участков для освоения в целях жилищного строительства. Выполнение проектных работ застройки жилого дома в МКР-1</t>
  </si>
  <si>
    <t>Государственная экспертиза проектно-сметной документации "Малоэтажный жилой дом № 9 в МКР-1"</t>
  </si>
  <si>
    <t>Проектирование малоэтажного двухсекционного жилого дома № 15 МКР-1</t>
  </si>
  <si>
    <t>Проектирование малоэтажного двухсекционного жилого дома № 13 МКР-1</t>
  </si>
  <si>
    <t xml:space="preserve">Коректировка проекта застройки МКР-1 </t>
  </si>
  <si>
    <t>Экспертиза рабочей и сметной документации  Малоэтажный 2-х секционный жилой дом № 13 в МКР-1</t>
  </si>
  <si>
    <t>Снос ветхоаварийного жилья</t>
  </si>
  <si>
    <t>Проектирование 3-й блок секции малоэтажного трехсекционного жилого дома №9 МКР-1 г.Усть-Катав</t>
  </si>
  <si>
    <t>Модернизация и реконструкция коммунальных систем</t>
  </si>
  <si>
    <t>Проведение радиологических исследований малоэтажного жилого дома № 9 в МКР-1</t>
  </si>
  <si>
    <t>Выполнение пусконаладочных работ в ИТП ж/д № 9 МКР-1</t>
  </si>
  <si>
    <r>
      <t xml:space="preserve">Приложение № </t>
    </r>
    <r>
      <rPr>
        <sz val="9"/>
        <rFont val="Arial Cyr"/>
        <charset val="204"/>
      </rPr>
      <t xml:space="preserve">1                                                         к постановлению №                                      от 29.12.2012г. </t>
    </r>
  </si>
  <si>
    <t xml:space="preserve">Корректировка генерального плана и разработка правил землепользования и застройки п.Вязовая </t>
  </si>
  <si>
    <t>Подготовка исходных данных для проектирования раздела по электроснабжению ж/д № 1 МКР-2</t>
  </si>
  <si>
    <t>0501 7951014 500</t>
  </si>
  <si>
    <t>0505 5221903 500</t>
  </si>
  <si>
    <t>Кадастровые работы по межеванию земельного участка МКР-1 д.37  и внесение изменений в правила землепользования  МКР-2, ж/д 1</t>
  </si>
  <si>
    <t>Паспортизация  жилого дома №13  МКР-1 Нагорного района.</t>
  </si>
  <si>
    <t>Проведение оценки  рыночной стоимости квартир в ж/д №13 МКР-1</t>
  </si>
  <si>
    <t>Снос крыши на общежитии ул.  Социалистическоая, 29</t>
  </si>
  <si>
    <t>Проведение оценки рыночной стоимости двух жилых помещений по адресу:МКР-1, д.9, кв.3 и МКР-1, д.9 кв.27 комната 1</t>
  </si>
  <si>
    <t>Проведение кадастровых работ многоквартирного дома по адресу МКР-1, д.13</t>
  </si>
  <si>
    <t>Паспортизация жилого дома №15 МКР-1 Нагорного района</t>
  </si>
  <si>
    <t>На ограждение и снос крыши общежития №29 ул. Социалистической</t>
  </si>
  <si>
    <t>Проведение рыночной стоимости квартир в малоэтажном жилом в малоэтажном жилом  доме №13 МКР-1 Нагорного района</t>
  </si>
  <si>
    <t>Кадастровый учет жилого дома №15 МКР-1 Нагорного района</t>
  </si>
  <si>
    <t>Выдача техусловий по электроснабжени. Для ж/д №37 в МКР-1</t>
  </si>
  <si>
    <t xml:space="preserve">Проведение  обследования  ж/д №13 на радиоактивность </t>
  </si>
  <si>
    <t>1003 7951017 322</t>
  </si>
  <si>
    <t>1003 7951017 300</t>
  </si>
  <si>
    <t>0501  7951019 500</t>
  </si>
  <si>
    <t>1003 7951017300</t>
  </si>
  <si>
    <t>оценка рыночной стоимости жилых помещений, по адресу МКР-1, д. 30 и МКР-2, д. 1</t>
  </si>
  <si>
    <t>0501 7951019 200</t>
  </si>
  <si>
    <t>0501 7951019 244</t>
  </si>
  <si>
    <t>оценка рыночной стоимости жилых помещений, по адресу МКР-1, д. 30</t>
  </si>
  <si>
    <t>Итого за 2016 год</t>
  </si>
  <si>
    <t>Наименование подпрограммы, структурного подразделения, основного мероприятия, мероприятий ведомственной целевой программы</t>
  </si>
  <si>
    <t>Планируемые объемы финансирование, тыс.руб.</t>
  </si>
  <si>
    <t>Срок сдачи объекта мероприятия (проведения мероприятия)</t>
  </si>
  <si>
    <t>Итого за 2017 год</t>
  </si>
  <si>
    <t>2016 год</t>
  </si>
  <si>
    <t>2017 год</t>
  </si>
  <si>
    <t>Итого за 2018 год</t>
  </si>
  <si>
    <t>План мероприятий  муниципальной программы ""Доступная среда для инвалидов и других маломобильных групп населения Усть-Катаского городского округа на 2016-2020 гг."</t>
  </si>
  <si>
    <t>Всего за 2016 год</t>
  </si>
  <si>
    <t>Установка кнопки вызова персонала на территории, прилегающей к крыльцу .МКЦ «Управление социальной защиты населения» Усть – Катавского городского округа:</t>
  </si>
  <si>
    <t>Беспрепятственное обеспечение доступности инвалидов и других  программы   маломобильных групп населения в здание МКЦ «Управление социальной защиты населения» Усть – Катавского городского округа:</t>
  </si>
  <si>
    <t>Приобретение и установка кнопки вызова с видеонаблюдением МБУ «Комплексный центр социального обслуживания населения УКГО».</t>
  </si>
  <si>
    <t>Приобретение и установка оборудования санитарно-гигиенической комнаты для инвалидов колясочников МБУ «Комплексный центр социального обслуживания населения УКГО».</t>
  </si>
  <si>
    <t>Приобретение и установка двойных поручней на первом, втором этажах здания, а также на лестничных маршах  МБУ «Комплексный центр социального обслуживания населения УКГО».</t>
  </si>
  <si>
    <t>Итого за 2019 год</t>
  </si>
  <si>
    <t>Итого за 2020 год</t>
  </si>
  <si>
    <t>Установка пандуса МКУ социального обслуживания «Центр помощи детям, оставшихся без попечения родителей» Усть – Катавского городского округа:</t>
  </si>
  <si>
    <t>Установка пандуса или подъемника. здания администрации Усть – Катавского городского округа:</t>
  </si>
  <si>
    <t>Нанесение контрастной полосы здания администрации Усть – Катавского городского округа:</t>
  </si>
  <si>
    <t>Установка пандуса или подъемника. 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– интернат» (МКС(К)ОУ С(К)ОШ-И):</t>
  </si>
  <si>
    <t>Замена водоотвода на крыльце входа в здание. 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– интернат» (МКС(К)ОУ С(К)ОШ-И):</t>
  </si>
  <si>
    <t>Установка знака парковки для инвалидов в количестве 2 шт. МБУ «Спортивно-оздоровительный комплекс»:</t>
  </si>
  <si>
    <t>Окраска первой и передней ступени в желтый цвет. МБУ «Спортивно-оздоровительный комплекс»:</t>
  </si>
  <si>
    <t>Установка подъемника для бассейна. МБУ «Спортивно-оздоровительный комплекс»:</t>
  </si>
  <si>
    <t xml:space="preserve">Отдел ЗАГС администрации г. Усть – Катава:
- Ремонт крыльца.
</t>
  </si>
  <si>
    <t>Устройство пандуса на лестнице главного входа.ГДК им. Т. Я. Белоконева МКУК ЦКС:</t>
  </si>
  <si>
    <t>Обустройство входных групп дверей пандусами перекатными с противоскользящим покрытием, 4 шт.Установить на этажах здания скамьи для инвалидов, 4 шт.ГДК им. Т. Я. Белоконева МКУК ЦКС:</t>
  </si>
  <si>
    <t>Приобретение гусеничного подъемника для инвалидов. ГДК им. Т. Я. Белоконева МКУК ЦКС:</t>
  </si>
  <si>
    <t>администрация У-КГО</t>
  </si>
  <si>
    <t>ИТОГО 2016-2020 годы</t>
  </si>
  <si>
    <t xml:space="preserve">Приложение 2                                                             
 к муниципальной программе "Доступная среда для инвалидов 
и других маломобильных групп населения 
Усть - Катавского городского округа на 2016-2020 годы
</t>
  </si>
  <si>
    <t xml:space="preserve">Оборудование парковочного места для автотранспорта МГН Местная общественная организация инвалидов Усть – Катавского городского округа Челябинской области областной общественной организации Общероссийской общественной организации «Всероссийское общество инвалидов» (МООИ УКГО ЧООО ВОИ)
</t>
  </si>
  <si>
    <t xml:space="preserve">Оборудование туалетной комнаты, установка поручней. (МООИ УКГО ЧООО ВОИ)
</t>
  </si>
  <si>
    <t>Оборудование парковочного места для автотранспорта МГН. здания администрации Усть – Катавского городского округа:</t>
  </si>
  <si>
    <t>установка порученя откидного для туалетной комнаты ПОТК 2 шт МБУ «Спортивно-оздоровительный комплекс»:</t>
  </si>
  <si>
    <t>Установка порученей в душевые комнаты ПДК, размером 900мм х 700мм х 600мм. МБУ «Спортивно-оздоровительный комплекс»:</t>
  </si>
  <si>
    <t xml:space="preserve">Установка системы вызова персонала. 
Кнопка вызова – 6 шт. ГДК им. Т. Я. Белоконева МКУК ЦКС:
</t>
  </si>
  <si>
    <t>Оборудование парковочного места на территории  ДК (на автостоянке) – место для автотранспорта МГН. Установить дорожный знак «Инвалиды» 350х700, стойка для знака. ГДК им. Т. Я. Белоконева МКУК ЦКС:</t>
  </si>
  <si>
    <t>Приобретение стационарного извещателя – 1 шт ГДК им. Т. Я. Белоконева МКУК ЦКС:</t>
  </si>
  <si>
    <t>Установка водосборной решетки, навеса, водоотвода, замена покрытия на входе, замена порогов или выполнение минипандуса к порогу. здания администрации Усть – Катавского городского округа:</t>
  </si>
  <si>
    <t>Оборудование туалетной комнаты – расширение проемов, выделить место для инвалидов, установка поручней  здания администрации Усть – Катавского городского округа:</t>
  </si>
  <si>
    <t>Установка на этажах здания скамьи для инвалидов, 4 шт.ГДК им. Т. Я. Белоконева МКУК ЦКС:</t>
  </si>
  <si>
    <t>Примечание</t>
  </si>
  <si>
    <t>01043003000000200</t>
  </si>
  <si>
    <t>08013003000000200</t>
  </si>
  <si>
    <t>МБУ"КЦСОН"</t>
  </si>
  <si>
    <t>МКС(К)ОУ  С(К)ОШ-И</t>
  </si>
  <si>
    <t>МБУ «СОК»</t>
  </si>
  <si>
    <t>МУК ЦКС</t>
  </si>
  <si>
    <t xml:space="preserve">Беспрепятственное обеспечение доступности инвалидов и других  маломобильных групп населения в здание МБУ «Комплексный центр социального обслуживания
населения УКГО».
</t>
  </si>
  <si>
    <t xml:space="preserve">Оборудовать входную зону  в МБУ «Комплексный центр социального обслуживания
населения УКГО».
</t>
  </si>
  <si>
    <t>07023003000000200</t>
  </si>
  <si>
    <t>03043003000000200</t>
  </si>
  <si>
    <t>Управление  соцзащиты</t>
  </si>
  <si>
    <t>10023003000000600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</si>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</sst>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5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0" fillId="2" borderId="0" xfId="0" applyFill="1"/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/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1" xfId="0" applyFont="1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164" fontId="6" fillId="0" borderId="1" xfId="0" applyNumberFormat="1" applyFont="1" applyFill="1" applyBorder="1"/>
    <xf numFmtId="0" fontId="5" fillId="0" borderId="1" xfId="0" applyFont="1" applyBorder="1"/>
    <xf numFmtId="164" fontId="5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/>
    <xf numFmtId="0" fontId="5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6" fillId="0" borderId="1" xfId="0" applyNumberFormat="1" applyFont="1" applyBorder="1"/>
    <xf numFmtId="164" fontId="3" fillId="0" borderId="1" xfId="0" applyNumberFormat="1" applyFont="1" applyBorder="1"/>
    <xf numFmtId="0" fontId="6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8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165" fontId="18" fillId="0" borderId="1" xfId="0" applyNumberFormat="1" applyFont="1" applyBorder="1"/>
    <xf numFmtId="0" fontId="0" fillId="0" borderId="1" xfId="0" applyBorder="1" applyAlignment="1">
      <alignment wrapText="1"/>
    </xf>
    <xf numFmtId="165" fontId="1" fillId="0" borderId="1" xfId="0" applyNumberFormat="1" applyFont="1" applyBorder="1"/>
    <xf numFmtId="165" fontId="1" fillId="0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18" fillId="0" borderId="5" xfId="0" applyFont="1" applyBorder="1" applyAlignment="1">
      <alignment wrapText="1"/>
    </xf>
    <xf numFmtId="0" fontId="18" fillId="0" borderId="4" xfId="0" applyFont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4" fontId="0" fillId="0" borderId="0" xfId="0" applyNumberFormat="1"/>
    <xf numFmtId="165" fontId="1" fillId="0" borderId="0" xfId="0" applyNumberFormat="1" applyFont="1" applyFill="1" applyBorder="1"/>
    <xf numFmtId="0" fontId="18" fillId="0" borderId="5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6" fillId="0" borderId="2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0" xfId="0" applyFont="1"/>
    <xf numFmtId="164" fontId="16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164" fontId="0" fillId="0" borderId="0" xfId="0" applyNumberForma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/>
    <xf numFmtId="164" fontId="18" fillId="0" borderId="1" xfId="0" applyNumberFormat="1" applyFont="1" applyBorder="1"/>
    <xf numFmtId="164" fontId="22" fillId="0" borderId="1" xfId="0" applyNumberFormat="1" applyFont="1" applyBorder="1"/>
    <xf numFmtId="165" fontId="5" fillId="0" borderId="5" xfId="0" applyNumberFormat="1" applyFont="1" applyFill="1" applyBorder="1"/>
    <xf numFmtId="0" fontId="0" fillId="0" borderId="5" xfId="0" applyFill="1" applyBorder="1"/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5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/>
    <xf numFmtId="1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wrapText="1"/>
    </xf>
    <xf numFmtId="165" fontId="6" fillId="3" borderId="1" xfId="0" applyNumberFormat="1" applyFont="1" applyFill="1" applyBorder="1"/>
    <xf numFmtId="0" fontId="6" fillId="3" borderId="1" xfId="0" applyNumberFormat="1" applyFont="1" applyFill="1" applyBorder="1"/>
    <xf numFmtId="1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right"/>
    </xf>
    <xf numFmtId="165" fontId="18" fillId="0" borderId="5" xfId="0" applyNumberFormat="1" applyFont="1" applyFill="1" applyBorder="1" applyAlignment="1">
      <alignment horizontal="center"/>
    </xf>
    <xf numFmtId="165" fontId="18" fillId="0" borderId="4" xfId="0" applyNumberFormat="1" applyFont="1" applyFill="1" applyBorder="1" applyAlignment="1">
      <alignment horizontal="center"/>
    </xf>
    <xf numFmtId="165" fontId="18" fillId="0" borderId="5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top"/>
    </xf>
    <xf numFmtId="165" fontId="18" fillId="0" borderId="6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18" fillId="0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1" xfId="0" applyFont="1" applyFill="1" applyBorder="1"/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2</xdr:row>
      <xdr:rowOff>0</xdr:rowOff>
    </xdr:from>
    <xdr:to>
      <xdr:col>12</xdr:col>
      <xdr:colOff>0</xdr:colOff>
      <xdr:row>2</xdr:row>
      <xdr:rowOff>9525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791950" y="0"/>
          <a:ext cx="271462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topLeftCell="A4" zoomScaleNormal="100" zoomScaleSheetLayoutView="100" workbookViewId="0">
      <selection activeCell="E26" sqref="E26"/>
    </sheetView>
  </sheetViews>
  <sheetFormatPr defaultRowHeight="12.75" x14ac:dyDescent="0.2"/>
  <cols>
    <col min="1" max="1" width="3.42578125" customWidth="1"/>
    <col min="2" max="2" width="41.28515625" customWidth="1"/>
    <col min="3" max="3" width="11" customWidth="1"/>
    <col min="4" max="4" width="10.28515625" customWidth="1"/>
    <col min="5" max="7" width="10.28515625" style="2" customWidth="1"/>
    <col min="8" max="8" width="11.85546875" customWidth="1"/>
    <col min="9" max="9" width="10.7109375" bestFit="1" customWidth="1"/>
  </cols>
  <sheetData>
    <row r="1" spans="1:9" x14ac:dyDescent="0.2">
      <c r="B1" s="94"/>
      <c r="C1" s="190"/>
      <c r="D1" s="190"/>
      <c r="E1" s="190"/>
      <c r="F1" s="190"/>
      <c r="G1" s="190"/>
      <c r="H1" s="190"/>
      <c r="I1" s="94"/>
    </row>
    <row r="2" spans="1:9" ht="15.75" customHeight="1" x14ac:dyDescent="0.2">
      <c r="B2" s="95" t="s">
        <v>94</v>
      </c>
      <c r="C2" s="95"/>
      <c r="F2" s="191" t="s">
        <v>142</v>
      </c>
      <c r="G2" s="192"/>
      <c r="H2" s="192"/>
    </row>
    <row r="3" spans="1:9" ht="1.5" customHeight="1" x14ac:dyDescent="0.2">
      <c r="F3" s="192"/>
      <c r="G3" s="192"/>
      <c r="H3" s="192"/>
    </row>
    <row r="4" spans="1:9" x14ac:dyDescent="0.2">
      <c r="B4" s="95" t="s">
        <v>95</v>
      </c>
      <c r="F4" s="192"/>
      <c r="G4" s="192"/>
      <c r="H4" s="192"/>
    </row>
    <row r="5" spans="1:9" x14ac:dyDescent="0.2">
      <c r="F5" s="193"/>
      <c r="G5" s="193"/>
      <c r="H5" s="193"/>
    </row>
    <row r="6" spans="1:9" ht="15.75" customHeight="1" x14ac:dyDescent="0.2">
      <c r="A6" s="185" t="s">
        <v>96</v>
      </c>
      <c r="B6" s="189" t="s">
        <v>97</v>
      </c>
      <c r="C6" s="186" t="s">
        <v>98</v>
      </c>
      <c r="D6" s="186"/>
      <c r="E6" s="186"/>
      <c r="F6" s="186"/>
      <c r="G6" s="186"/>
      <c r="H6" s="186"/>
    </row>
    <row r="7" spans="1:9" x14ac:dyDescent="0.2">
      <c r="A7" s="185"/>
      <c r="B7" s="189"/>
      <c r="C7" s="186" t="s">
        <v>4</v>
      </c>
      <c r="D7" s="186" t="s">
        <v>99</v>
      </c>
      <c r="E7" s="186"/>
      <c r="F7" s="186"/>
      <c r="G7" s="186"/>
      <c r="H7" s="186"/>
    </row>
    <row r="8" spans="1:9" x14ac:dyDescent="0.2">
      <c r="A8" s="185"/>
      <c r="B8" s="189"/>
      <c r="C8" s="186"/>
      <c r="D8" s="96">
        <v>2011</v>
      </c>
      <c r="E8" s="97">
        <v>2012</v>
      </c>
      <c r="F8" s="97">
        <v>2013</v>
      </c>
      <c r="G8" s="97">
        <v>2014</v>
      </c>
      <c r="H8" s="96">
        <v>2015</v>
      </c>
    </row>
    <row r="9" spans="1:9" ht="10.5" customHeight="1" x14ac:dyDescent="0.2">
      <c r="A9" s="98">
        <v>1</v>
      </c>
      <c r="B9" s="98">
        <v>2</v>
      </c>
      <c r="C9" s="98">
        <v>3</v>
      </c>
      <c r="D9" s="98">
        <v>4</v>
      </c>
      <c r="E9" s="99">
        <v>5</v>
      </c>
      <c r="F9" s="99">
        <v>6</v>
      </c>
      <c r="G9" s="99">
        <v>7</v>
      </c>
      <c r="H9" s="98">
        <v>8</v>
      </c>
    </row>
    <row r="10" spans="1:9" x14ac:dyDescent="0.2">
      <c r="A10" s="188">
        <v>1</v>
      </c>
      <c r="B10" s="100" t="s">
        <v>100</v>
      </c>
      <c r="C10" s="101">
        <f t="shared" ref="C10:H10" si="0">C16+C23+C31+C39+C46+C53</f>
        <v>222601.61614999999</v>
      </c>
      <c r="D10" s="101">
        <f t="shared" si="0"/>
        <v>16877.152000000002</v>
      </c>
      <c r="E10" s="101">
        <f t="shared" si="0"/>
        <v>9279.0611499999995</v>
      </c>
      <c r="F10" s="101">
        <f t="shared" si="0"/>
        <v>45996.222999999998</v>
      </c>
      <c r="G10" s="101">
        <f t="shared" si="0"/>
        <v>78304.59</v>
      </c>
      <c r="H10" s="101">
        <f t="shared" si="0"/>
        <v>72144.59</v>
      </c>
    </row>
    <row r="11" spans="1:9" x14ac:dyDescent="0.2">
      <c r="A11" s="188"/>
      <c r="B11" s="102" t="s">
        <v>101</v>
      </c>
      <c r="C11" s="103"/>
      <c r="D11" s="103"/>
      <c r="E11" s="104"/>
      <c r="F11" s="104"/>
      <c r="G11" s="104"/>
      <c r="H11" s="105"/>
    </row>
    <row r="12" spans="1:9" x14ac:dyDescent="0.2">
      <c r="A12" s="188"/>
      <c r="B12" s="102" t="s">
        <v>25</v>
      </c>
      <c r="C12" s="103">
        <f>C19+C27+C35+C42+C49+C56</f>
        <v>5356.1720000000005</v>
      </c>
      <c r="D12" s="103">
        <f>D19+D27+D35+D42+D49+D56</f>
        <v>781.05499999999995</v>
      </c>
      <c r="E12" s="103">
        <f t="shared" ref="D12:H15" si="1">E19+E27+E35+E42+E49+E56</f>
        <v>1287.117</v>
      </c>
      <c r="F12" s="103">
        <f t="shared" si="1"/>
        <v>900</v>
      </c>
      <c r="G12" s="103">
        <f t="shared" si="1"/>
        <v>1116</v>
      </c>
      <c r="H12" s="103">
        <f t="shared" si="1"/>
        <v>1272</v>
      </c>
    </row>
    <row r="13" spans="1:9" x14ac:dyDescent="0.2">
      <c r="A13" s="188"/>
      <c r="B13" s="102" t="s">
        <v>15</v>
      </c>
      <c r="C13" s="103">
        <f>C20+C28+C36+C43+C50+C57</f>
        <v>17754.796999999999</v>
      </c>
      <c r="D13" s="103">
        <f t="shared" si="1"/>
        <v>2202.9449999999997</v>
      </c>
      <c r="E13" s="103">
        <f t="shared" si="1"/>
        <v>1833.8520000000001</v>
      </c>
      <c r="F13" s="103">
        <f t="shared" si="1"/>
        <v>4406</v>
      </c>
      <c r="G13" s="103">
        <f t="shared" si="1"/>
        <v>4392</v>
      </c>
      <c r="H13" s="103">
        <f t="shared" si="1"/>
        <v>4920</v>
      </c>
    </row>
    <row r="14" spans="1:9" x14ac:dyDescent="0.2">
      <c r="A14" s="188"/>
      <c r="B14" s="102" t="s">
        <v>44</v>
      </c>
      <c r="C14" s="103">
        <f>C21+C29+C37+C44+C51+C58</f>
        <v>72144.927150000003</v>
      </c>
      <c r="D14" s="103">
        <f t="shared" si="1"/>
        <v>5187.6320000000005</v>
      </c>
      <c r="E14" s="103">
        <f t="shared" si="1"/>
        <v>4901.8921499999997</v>
      </c>
      <c r="F14" s="103">
        <f t="shared" si="1"/>
        <v>5994.223</v>
      </c>
      <c r="G14" s="103">
        <f t="shared" si="1"/>
        <v>29048.59</v>
      </c>
      <c r="H14" s="103">
        <f t="shared" si="1"/>
        <v>27012.59</v>
      </c>
      <c r="I14" s="106"/>
    </row>
    <row r="15" spans="1:9" x14ac:dyDescent="0.2">
      <c r="A15" s="188"/>
      <c r="B15" s="102" t="s">
        <v>34</v>
      </c>
      <c r="C15" s="103">
        <f>C22+C30+C38+C45+C52+C59</f>
        <v>127345.72</v>
      </c>
      <c r="D15" s="103">
        <f t="shared" si="1"/>
        <v>8705.52</v>
      </c>
      <c r="E15" s="103">
        <f>E22+E30+E38+E45+E52+E59</f>
        <v>1256.2</v>
      </c>
      <c r="F15" s="103">
        <f t="shared" si="1"/>
        <v>34696</v>
      </c>
      <c r="G15" s="103">
        <f t="shared" si="1"/>
        <v>43748</v>
      </c>
      <c r="H15" s="103">
        <f t="shared" si="1"/>
        <v>38940</v>
      </c>
    </row>
    <row r="16" spans="1:9" x14ac:dyDescent="0.2">
      <c r="A16" s="188">
        <v>2</v>
      </c>
      <c r="B16" s="107" t="s">
        <v>102</v>
      </c>
      <c r="C16" s="179">
        <f>D16+E16+F16+G16+H16</f>
        <v>35058.925000000003</v>
      </c>
      <c r="D16" s="179">
        <f>D19+D20+D21+D22</f>
        <v>0</v>
      </c>
      <c r="E16" s="179">
        <f>E19+E20+E21+E22</f>
        <v>2018.925</v>
      </c>
      <c r="F16" s="179">
        <f>F19+F20+F21+F22</f>
        <v>40</v>
      </c>
      <c r="G16" s="179">
        <f>G19+G20+G21+G22</f>
        <v>21950</v>
      </c>
      <c r="H16" s="181">
        <f>H19+H20+H21+H22</f>
        <v>11050</v>
      </c>
      <c r="I16" s="106"/>
    </row>
    <row r="17" spans="1:12" x14ac:dyDescent="0.2">
      <c r="A17" s="188"/>
      <c r="B17" s="108" t="s">
        <v>103</v>
      </c>
      <c r="C17" s="180"/>
      <c r="D17" s="180"/>
      <c r="E17" s="180"/>
      <c r="F17" s="180"/>
      <c r="G17" s="180"/>
      <c r="H17" s="182"/>
    </row>
    <row r="18" spans="1:12" x14ac:dyDescent="0.2">
      <c r="A18" s="188"/>
      <c r="B18" s="102" t="s">
        <v>101</v>
      </c>
      <c r="C18" s="104"/>
      <c r="D18" s="104"/>
      <c r="E18" s="104"/>
      <c r="F18" s="104"/>
      <c r="G18" s="104"/>
      <c r="H18" s="109"/>
    </row>
    <row r="19" spans="1:12" x14ac:dyDescent="0.2">
      <c r="A19" s="188"/>
      <c r="B19" s="102" t="s">
        <v>25</v>
      </c>
      <c r="C19" s="104">
        <f>D19+E19+F19+G19+H19</f>
        <v>0</v>
      </c>
      <c r="D19" s="104">
        <f>модернизация!F12</f>
        <v>0</v>
      </c>
      <c r="E19" s="104">
        <f>модернизация!B37</f>
        <v>0</v>
      </c>
      <c r="F19" s="104">
        <v>0</v>
      </c>
      <c r="G19" s="104">
        <v>0</v>
      </c>
      <c r="H19" s="109">
        <v>0</v>
      </c>
      <c r="I19" s="110"/>
      <c r="L19" s="110"/>
    </row>
    <row r="20" spans="1:12" x14ac:dyDescent="0.2">
      <c r="A20" s="188"/>
      <c r="B20" s="102" t="s">
        <v>15</v>
      </c>
      <c r="C20" s="104">
        <f>D20+E20+F20+G20+H20</f>
        <v>0</v>
      </c>
      <c r="D20" s="104">
        <f>модернизация!F12</f>
        <v>0</v>
      </c>
      <c r="E20" s="104">
        <f>модернизация!F37</f>
        <v>0</v>
      </c>
      <c r="F20" s="104">
        <v>0</v>
      </c>
      <c r="G20" s="104">
        <v>0</v>
      </c>
      <c r="H20" s="109">
        <v>0</v>
      </c>
    </row>
    <row r="21" spans="1:12" x14ac:dyDescent="0.2">
      <c r="A21" s="188"/>
      <c r="B21" s="102" t="s">
        <v>44</v>
      </c>
      <c r="C21" s="104">
        <f>H21+G21+F21+E21+D21</f>
        <v>28058.924999999999</v>
      </c>
      <c r="D21" s="104">
        <f>модернизация!G12</f>
        <v>0</v>
      </c>
      <c r="E21" s="104">
        <v>2018.925</v>
      </c>
      <c r="F21" s="104">
        <f>модернизация!G49</f>
        <v>40</v>
      </c>
      <c r="G21" s="104">
        <v>14950</v>
      </c>
      <c r="H21" s="109">
        <v>11050</v>
      </c>
      <c r="I21" s="111"/>
    </row>
    <row r="22" spans="1:12" x14ac:dyDescent="0.2">
      <c r="A22" s="188"/>
      <c r="B22" s="102" t="s">
        <v>34</v>
      </c>
      <c r="C22" s="104">
        <f>H22+G22+F22+E22+D22</f>
        <v>7000</v>
      </c>
      <c r="D22" s="104">
        <f>модернизация!H12</f>
        <v>0</v>
      </c>
      <c r="E22" s="104">
        <f>модернизация!H37</f>
        <v>0</v>
      </c>
      <c r="F22" s="104">
        <v>0</v>
      </c>
      <c r="G22" s="104">
        <v>7000</v>
      </c>
      <c r="H22" s="109">
        <v>0</v>
      </c>
    </row>
    <row r="23" spans="1:12" ht="25.5" x14ac:dyDescent="0.2">
      <c r="A23" s="183">
        <v>3</v>
      </c>
      <c r="B23" s="112" t="s">
        <v>104</v>
      </c>
      <c r="C23" s="179">
        <f>D23+E23+F23+G23+H23</f>
        <v>46532.209000000003</v>
      </c>
      <c r="D23" s="179">
        <f>D27+D28+D29+D30</f>
        <v>8136</v>
      </c>
      <c r="E23" s="179">
        <f>E27+E28+E29+E30</f>
        <v>5516.2089999999998</v>
      </c>
      <c r="F23" s="179">
        <f>F27+F28+F29+F30</f>
        <v>9000</v>
      </c>
      <c r="G23" s="179">
        <f>G27+G28+G29+G30</f>
        <v>11160</v>
      </c>
      <c r="H23" s="181">
        <f>H27+H28+H29+H30</f>
        <v>12720</v>
      </c>
    </row>
    <row r="24" spans="1:12" x14ac:dyDescent="0.2">
      <c r="A24" s="183"/>
      <c r="B24" s="113" t="s">
        <v>105</v>
      </c>
      <c r="C24" s="187"/>
      <c r="D24" s="187"/>
      <c r="E24" s="187"/>
      <c r="F24" s="187"/>
      <c r="G24" s="187"/>
      <c r="H24" s="184"/>
    </row>
    <row r="25" spans="1:12" x14ac:dyDescent="0.2">
      <c r="A25" s="183"/>
      <c r="B25" s="114" t="s">
        <v>106</v>
      </c>
      <c r="C25" s="180"/>
      <c r="D25" s="180"/>
      <c r="E25" s="180"/>
      <c r="F25" s="180"/>
      <c r="G25" s="180"/>
      <c r="H25" s="182"/>
    </row>
    <row r="26" spans="1:12" x14ac:dyDescent="0.2">
      <c r="A26" s="183"/>
      <c r="B26" s="115" t="s">
        <v>101</v>
      </c>
      <c r="C26" s="104"/>
      <c r="D26" s="104"/>
      <c r="E26" s="104"/>
      <c r="F26" s="104"/>
      <c r="G26" s="104"/>
      <c r="H26" s="109"/>
    </row>
    <row r="27" spans="1:12" x14ac:dyDescent="0.2">
      <c r="A27" s="183"/>
      <c r="B27" s="115" t="s">
        <v>25</v>
      </c>
      <c r="C27" s="104">
        <f>D27+E27+F27+G27+H27</f>
        <v>5356.1720000000005</v>
      </c>
      <c r="D27" s="104">
        <f>'молодые семьи'!D9</f>
        <v>781.05499999999995</v>
      </c>
      <c r="E27" s="104">
        <v>1287.117</v>
      </c>
      <c r="F27" s="104">
        <v>900</v>
      </c>
      <c r="G27" s="104">
        <v>1116</v>
      </c>
      <c r="H27" s="109">
        <v>1272</v>
      </c>
    </row>
    <row r="28" spans="1:12" x14ac:dyDescent="0.2">
      <c r="A28" s="183"/>
      <c r="B28" s="115" t="s">
        <v>15</v>
      </c>
      <c r="C28" s="104">
        <f>D28+E28+F28+G28+H28</f>
        <v>9662.7970000000005</v>
      </c>
      <c r="D28" s="104">
        <f>'молодые семьи'!E9</f>
        <v>1252.9449999999999</v>
      </c>
      <c r="E28" s="104">
        <v>1833.8520000000001</v>
      </c>
      <c r="F28" s="104">
        <v>1800</v>
      </c>
      <c r="G28" s="104">
        <v>2232</v>
      </c>
      <c r="H28" s="109">
        <v>2544</v>
      </c>
    </row>
    <row r="29" spans="1:12" x14ac:dyDescent="0.2">
      <c r="A29" s="183"/>
      <c r="B29" s="115" t="s">
        <v>44</v>
      </c>
      <c r="C29" s="104">
        <f>D29+E29+F29+G29+H29</f>
        <v>5240.6399999999994</v>
      </c>
      <c r="D29" s="104">
        <f>'молодые семьи'!F9</f>
        <v>813.6</v>
      </c>
      <c r="E29" s="104">
        <v>1139.04</v>
      </c>
      <c r="F29" s="104">
        <v>900</v>
      </c>
      <c r="G29" s="104">
        <v>1116</v>
      </c>
      <c r="H29" s="109">
        <v>1272</v>
      </c>
    </row>
    <row r="30" spans="1:12" x14ac:dyDescent="0.2">
      <c r="A30" s="183"/>
      <c r="B30" s="115" t="s">
        <v>34</v>
      </c>
      <c r="C30" s="104">
        <f>D30+E30+F30+G30+H30</f>
        <v>26272.6</v>
      </c>
      <c r="D30" s="104">
        <f>'молодые семьи'!H9</f>
        <v>5288.4</v>
      </c>
      <c r="E30" s="104">
        <f>'молодые семьи'!H10</f>
        <v>1256.2</v>
      </c>
      <c r="F30" s="104">
        <v>5400</v>
      </c>
      <c r="G30" s="104">
        <v>6696</v>
      </c>
      <c r="H30" s="109">
        <v>7632</v>
      </c>
    </row>
    <row r="31" spans="1:12" ht="25.5" x14ac:dyDescent="0.2">
      <c r="A31" s="183">
        <v>4</v>
      </c>
      <c r="B31" s="112" t="s">
        <v>107</v>
      </c>
      <c r="C31" s="179">
        <f>D31+E31+F31+G31+H31</f>
        <v>33969.599999999999</v>
      </c>
      <c r="D31" s="179">
        <f>D36+D37+D38</f>
        <v>4881.6000000000004</v>
      </c>
      <c r="E31" s="179">
        <f>E36+E37+E38</f>
        <v>0</v>
      </c>
      <c r="F31" s="179">
        <f>F36+F37+F38</f>
        <v>8424</v>
      </c>
      <c r="G31" s="179">
        <f>G36+G37+G38</f>
        <v>9792</v>
      </c>
      <c r="H31" s="181">
        <f>H36+H37+H38</f>
        <v>10872</v>
      </c>
    </row>
    <row r="32" spans="1:12" x14ac:dyDescent="0.2">
      <c r="A32" s="183"/>
      <c r="B32" s="113" t="s">
        <v>108</v>
      </c>
      <c r="C32" s="187"/>
      <c r="D32" s="187"/>
      <c r="E32" s="187"/>
      <c r="F32" s="187"/>
      <c r="G32" s="187"/>
      <c r="H32" s="184"/>
    </row>
    <row r="33" spans="1:9" ht="25.5" x14ac:dyDescent="0.2">
      <c r="A33" s="183"/>
      <c r="B33" s="114" t="s">
        <v>109</v>
      </c>
      <c r="C33" s="180"/>
      <c r="D33" s="180"/>
      <c r="E33" s="180"/>
      <c r="F33" s="180"/>
      <c r="G33" s="180"/>
      <c r="H33" s="182"/>
    </row>
    <row r="34" spans="1:9" x14ac:dyDescent="0.2">
      <c r="A34" s="183"/>
      <c r="B34" s="115" t="s">
        <v>101</v>
      </c>
      <c r="C34" s="104"/>
      <c r="D34" s="104"/>
      <c r="E34" s="104"/>
      <c r="F34" s="104"/>
      <c r="G34" s="104"/>
      <c r="H34" s="109"/>
    </row>
    <row r="35" spans="1:9" x14ac:dyDescent="0.2">
      <c r="A35" s="183"/>
      <c r="B35" s="115" t="s">
        <v>25</v>
      </c>
      <c r="C35" s="104">
        <f>D35+E35+F35+G35+H35</f>
        <v>0</v>
      </c>
      <c r="D35" s="104">
        <f>бюджетники!D9</f>
        <v>0</v>
      </c>
      <c r="E35" s="104">
        <f>бюджетники!D10</f>
        <v>0</v>
      </c>
      <c r="F35" s="104">
        <v>0</v>
      </c>
      <c r="G35" s="104">
        <v>0</v>
      </c>
      <c r="H35" s="109">
        <v>0</v>
      </c>
    </row>
    <row r="36" spans="1:9" x14ac:dyDescent="0.2">
      <c r="A36" s="183"/>
      <c r="B36" s="115" t="s">
        <v>15</v>
      </c>
      <c r="C36" s="104">
        <f>D36+E36+F36+G36+H36</f>
        <v>7142</v>
      </c>
      <c r="D36" s="104">
        <f>бюджетники!E9</f>
        <v>950</v>
      </c>
      <c r="E36" s="104">
        <f>бюджетники!E10</f>
        <v>0</v>
      </c>
      <c r="F36" s="104">
        <v>1656</v>
      </c>
      <c r="G36" s="104">
        <v>2160</v>
      </c>
      <c r="H36" s="109">
        <v>2376</v>
      </c>
    </row>
    <row r="37" spans="1:9" x14ac:dyDescent="0.2">
      <c r="A37" s="183"/>
      <c r="B37" s="115" t="s">
        <v>44</v>
      </c>
      <c r="C37" s="104">
        <f>D37+E37+F37+G37+H37</f>
        <v>3754.48</v>
      </c>
      <c r="D37" s="104">
        <f>бюджетники!F9</f>
        <v>514.48</v>
      </c>
      <c r="E37" s="104">
        <f>бюджетники!F10</f>
        <v>0</v>
      </c>
      <c r="F37" s="104">
        <v>972</v>
      </c>
      <c r="G37" s="104">
        <v>1080</v>
      </c>
      <c r="H37" s="109">
        <v>1188</v>
      </c>
    </row>
    <row r="38" spans="1:9" x14ac:dyDescent="0.2">
      <c r="A38" s="183"/>
      <c r="B38" s="115" t="s">
        <v>34</v>
      </c>
      <c r="C38" s="104">
        <f>D38+E38+F38+G38+H38</f>
        <v>23073.119999999999</v>
      </c>
      <c r="D38" s="104">
        <f>бюджетники!H9</f>
        <v>3417.12</v>
      </c>
      <c r="E38" s="104">
        <f>бюджетники!H10</f>
        <v>0</v>
      </c>
      <c r="F38" s="104">
        <v>5796</v>
      </c>
      <c r="G38" s="104">
        <v>6552</v>
      </c>
      <c r="H38" s="109">
        <v>7308</v>
      </c>
    </row>
    <row r="39" spans="1:9" x14ac:dyDescent="0.2">
      <c r="A39" s="183">
        <v>5</v>
      </c>
      <c r="B39" s="112" t="s">
        <v>110</v>
      </c>
      <c r="C39" s="179">
        <f>D39+E39+F39+G39+H39</f>
        <v>1147.7149999999999</v>
      </c>
      <c r="D39" s="179">
        <f>D42+D43+D44+D45</f>
        <v>101.404</v>
      </c>
      <c r="E39" s="179">
        <f>E42+E43+E44+E45</f>
        <v>0</v>
      </c>
      <c r="F39" s="179">
        <f>F42+F43+F44+F45</f>
        <v>1046.3109999999999</v>
      </c>
      <c r="G39" s="179">
        <f>G42+G43+G44+G45</f>
        <v>0</v>
      </c>
      <c r="H39" s="179">
        <f>H42+H43+H44+H45</f>
        <v>0</v>
      </c>
    </row>
    <row r="40" spans="1:9" ht="25.5" x14ac:dyDescent="0.2">
      <c r="A40" s="183"/>
      <c r="B40" s="114" t="s">
        <v>111</v>
      </c>
      <c r="C40" s="180"/>
      <c r="D40" s="180"/>
      <c r="E40" s="180"/>
      <c r="F40" s="180"/>
      <c r="G40" s="180"/>
      <c r="H40" s="180"/>
    </row>
    <row r="41" spans="1:9" x14ac:dyDescent="0.2">
      <c r="A41" s="183"/>
      <c r="B41" s="115" t="s">
        <v>101</v>
      </c>
      <c r="C41" s="104"/>
      <c r="D41" s="104"/>
      <c r="E41" s="104"/>
      <c r="F41" s="104"/>
      <c r="G41" s="104"/>
      <c r="H41" s="109"/>
    </row>
    <row r="42" spans="1:9" x14ac:dyDescent="0.2">
      <c r="A42" s="183"/>
      <c r="B42" s="115" t="s">
        <v>25</v>
      </c>
      <c r="C42" s="104">
        <f>D42+E42+F42+G42+H42</f>
        <v>0</v>
      </c>
      <c r="D42" s="104">
        <f>'подготовка зем. уч.'!D9+'подготовка зем. уч.'!D33</f>
        <v>0</v>
      </c>
      <c r="E42" s="104">
        <f>'подготовка зем. уч.'!D11+'подготовка зем. уч.'!D35</f>
        <v>0</v>
      </c>
      <c r="F42" s="104">
        <f>'подготовка зем. уч.'!D17+'подготовка зем. уч.'!D37</f>
        <v>0</v>
      </c>
      <c r="G42" s="104">
        <f>'подготовка зем. уч.'!D24+'подготовка зем. уч.'!D39</f>
        <v>0</v>
      </c>
      <c r="H42" s="109">
        <f>'подготовка зем. уч.'!D28+'подготовка зем. уч.'!D41</f>
        <v>0</v>
      </c>
    </row>
    <row r="43" spans="1:9" x14ac:dyDescent="0.2">
      <c r="A43" s="183"/>
      <c r="B43" s="115" t="s">
        <v>15</v>
      </c>
      <c r="C43" s="104">
        <f>D43+E43+F43+G43+H43</f>
        <v>950</v>
      </c>
      <c r="D43" s="104">
        <f>'подготовка зем. уч.'!E9+'подготовка зем. уч.'!E33</f>
        <v>0</v>
      </c>
      <c r="E43" s="104">
        <v>0</v>
      </c>
      <c r="F43" s="104">
        <f>'подготовка зем. уч.'!E17+'подготовка зем. уч.'!E37</f>
        <v>950</v>
      </c>
      <c r="G43" s="104">
        <f>'подготовка зем. уч.'!E24+'подготовка зем. уч.'!E39</f>
        <v>0</v>
      </c>
      <c r="H43" s="109">
        <f>'подготовка зем. уч.'!E28+'подготовка зем. уч.'!E41</f>
        <v>0</v>
      </c>
    </row>
    <row r="44" spans="1:9" x14ac:dyDescent="0.2">
      <c r="A44" s="183"/>
      <c r="B44" s="115" t="s">
        <v>44</v>
      </c>
      <c r="C44" s="104">
        <f>D44+E44+F44+G44+H44</f>
        <v>197.715</v>
      </c>
      <c r="D44" s="104">
        <f>'подготовка зем. уч.'!F9+'подготовка зем. уч.'!F33</f>
        <v>101.404</v>
      </c>
      <c r="E44" s="104">
        <v>0</v>
      </c>
      <c r="F44" s="104">
        <f>'подготовка зем. уч.'!F17+'подготовка зем. уч.'!F37</f>
        <v>96.311000000000007</v>
      </c>
      <c r="G44" s="104">
        <f>'подготовка зем. уч.'!F24+'подготовка зем. уч.'!F39</f>
        <v>0</v>
      </c>
      <c r="H44" s="109">
        <f>'подготовка зем. уч.'!F28+'подготовка зем. уч.'!F41</f>
        <v>0</v>
      </c>
      <c r="I44" s="111"/>
    </row>
    <row r="45" spans="1:9" x14ac:dyDescent="0.2">
      <c r="A45" s="183"/>
      <c r="B45" s="115" t="s">
        <v>34</v>
      </c>
      <c r="C45" s="104">
        <f>D45+E45+F45+G45+H45</f>
        <v>0</v>
      </c>
      <c r="D45" s="104">
        <f>'подготовка зем. уч.'!G9+'подготовка зем. уч.'!G33</f>
        <v>0</v>
      </c>
      <c r="E45" s="104">
        <f>'подготовка зем. уч.'!G11+'подготовка зем. уч.'!G35</f>
        <v>0</v>
      </c>
      <c r="F45" s="104">
        <f>'подготовка зем. уч.'!G17+'подготовка зем. уч.'!G37</f>
        <v>0</v>
      </c>
      <c r="G45" s="104">
        <f>'подготовка зем. уч.'!G24+'подготовка зем. уч.'!G39</f>
        <v>0</v>
      </c>
      <c r="H45" s="109">
        <f>'подготовка зем. уч.'!G28+'подготовка зем. уч.'!G41</f>
        <v>0</v>
      </c>
    </row>
    <row r="46" spans="1:9" ht="25.5" x14ac:dyDescent="0.2">
      <c r="A46" s="183">
        <v>6</v>
      </c>
      <c r="B46" s="112" t="s">
        <v>112</v>
      </c>
      <c r="C46" s="179">
        <f>D46+E46+F46+G46+H46</f>
        <v>25893.167150000001</v>
      </c>
      <c r="D46" s="179">
        <f>D49+D50+D51+D52</f>
        <v>3758.1480000000006</v>
      </c>
      <c r="E46" s="179">
        <f>E49+E50+E51+E52</f>
        <v>1743.92715</v>
      </c>
      <c r="F46" s="179">
        <f>F49+F50+F51+F52</f>
        <v>985.91200000000015</v>
      </c>
      <c r="G46" s="179">
        <f>G49+G50+G51+G52</f>
        <v>8902.59</v>
      </c>
      <c r="H46" s="181">
        <f>H49+H50+H51+H52</f>
        <v>10502.59</v>
      </c>
    </row>
    <row r="47" spans="1:9" ht="25.5" x14ac:dyDescent="0.2">
      <c r="A47" s="183"/>
      <c r="B47" s="114" t="s">
        <v>113</v>
      </c>
      <c r="C47" s="180"/>
      <c r="D47" s="180"/>
      <c r="E47" s="180"/>
      <c r="F47" s="180"/>
      <c r="G47" s="180"/>
      <c r="H47" s="182"/>
    </row>
    <row r="48" spans="1:9" x14ac:dyDescent="0.2">
      <c r="A48" s="183"/>
      <c r="B48" s="115" t="s">
        <v>101</v>
      </c>
      <c r="C48" s="104"/>
      <c r="D48" s="104"/>
      <c r="E48" s="104"/>
      <c r="F48" s="104"/>
      <c r="G48" s="104"/>
      <c r="H48" s="109"/>
    </row>
    <row r="49" spans="1:11" x14ac:dyDescent="0.2">
      <c r="A49" s="183"/>
      <c r="B49" s="115" t="s">
        <v>25</v>
      </c>
      <c r="C49" s="104">
        <f>D49+E49+F49+G49+H49</f>
        <v>0</v>
      </c>
      <c r="D49" s="104">
        <f>'переселение '!D11</f>
        <v>0</v>
      </c>
      <c r="E49" s="104">
        <f>'переселение '!D20</f>
        <v>0</v>
      </c>
      <c r="F49" s="104">
        <f>'переселение '!D30</f>
        <v>0</v>
      </c>
      <c r="G49" s="104">
        <v>0</v>
      </c>
      <c r="H49" s="109">
        <v>0</v>
      </c>
    </row>
    <row r="50" spans="1:11" x14ac:dyDescent="0.2">
      <c r="A50" s="183"/>
      <c r="B50" s="115" t="s">
        <v>15</v>
      </c>
      <c r="C50" s="104">
        <f>D50+E50+F50+G50+H50</f>
        <v>0</v>
      </c>
      <c r="D50" s="104">
        <f>'переселение '!E11</f>
        <v>0</v>
      </c>
      <c r="E50" s="104">
        <f>'переселение '!E20</f>
        <v>0</v>
      </c>
      <c r="F50" s="104">
        <f>'переселение '!E30</f>
        <v>0</v>
      </c>
      <c r="G50" s="104">
        <v>0</v>
      </c>
      <c r="H50" s="109">
        <v>0</v>
      </c>
      <c r="K50" s="2"/>
    </row>
    <row r="51" spans="1:11" x14ac:dyDescent="0.2">
      <c r="A51" s="183"/>
      <c r="B51" s="115" t="s">
        <v>44</v>
      </c>
      <c r="C51" s="104">
        <f>D51+E51+F51+G51+H51</f>
        <v>25893.167150000001</v>
      </c>
      <c r="D51" s="104">
        <f>'переселение '!F11</f>
        <v>3758.1480000000006</v>
      </c>
      <c r="E51" s="104">
        <f>'переселение '!F20</f>
        <v>1743.92715</v>
      </c>
      <c r="F51" s="104">
        <f>'переселение '!F30</f>
        <v>985.91200000000015</v>
      </c>
      <c r="G51" s="104">
        <v>8902.59</v>
      </c>
      <c r="H51" s="109">
        <v>10502.59</v>
      </c>
    </row>
    <row r="52" spans="1:11" x14ac:dyDescent="0.2">
      <c r="A52" s="183"/>
      <c r="B52" s="115" t="s">
        <v>34</v>
      </c>
      <c r="C52" s="104">
        <f>D52+E52+F52+G52+H52</f>
        <v>0</v>
      </c>
      <c r="D52" s="104">
        <f>'переселение '!G11</f>
        <v>0</v>
      </c>
      <c r="E52" s="104">
        <f>'переселение '!G20</f>
        <v>0</v>
      </c>
      <c r="F52" s="104">
        <f>'переселение '!G30</f>
        <v>0</v>
      </c>
      <c r="G52" s="104">
        <v>0</v>
      </c>
      <c r="H52" s="109">
        <v>0</v>
      </c>
    </row>
    <row r="53" spans="1:11" ht="25.5" x14ac:dyDescent="0.2">
      <c r="A53" s="183">
        <v>7</v>
      </c>
      <c r="B53" s="112" t="s">
        <v>114</v>
      </c>
      <c r="C53" s="179">
        <f>D53+E53+F53+G53+H53</f>
        <v>80000</v>
      </c>
      <c r="D53" s="179">
        <f>D56+D57+D58+D59</f>
        <v>0</v>
      </c>
      <c r="E53" s="179">
        <f>E56+E57+E58+E59</f>
        <v>0</v>
      </c>
      <c r="F53" s="179">
        <f>F56+F57+F58+F59</f>
        <v>26500</v>
      </c>
      <c r="G53" s="179">
        <f>G56+G57+G58+G59</f>
        <v>26500</v>
      </c>
      <c r="H53" s="181">
        <f>H56+H57+H58+H59</f>
        <v>27000</v>
      </c>
    </row>
    <row r="54" spans="1:11" ht="25.5" x14ac:dyDescent="0.2">
      <c r="A54" s="183"/>
      <c r="B54" s="114" t="s">
        <v>115</v>
      </c>
      <c r="C54" s="180"/>
      <c r="D54" s="180"/>
      <c r="E54" s="180"/>
      <c r="F54" s="180"/>
      <c r="G54" s="180"/>
      <c r="H54" s="182"/>
    </row>
    <row r="55" spans="1:11" x14ac:dyDescent="0.2">
      <c r="A55" s="183"/>
      <c r="B55" s="115" t="s">
        <v>101</v>
      </c>
      <c r="C55" s="104"/>
      <c r="D55" s="104"/>
      <c r="E55" s="104"/>
      <c r="F55" s="104"/>
      <c r="G55" s="104"/>
      <c r="H55" s="109"/>
    </row>
    <row r="56" spans="1:11" x14ac:dyDescent="0.2">
      <c r="A56" s="183"/>
      <c r="B56" s="115" t="s">
        <v>25</v>
      </c>
      <c r="C56" s="104">
        <f>D56+E56+F56+G56+H56</f>
        <v>0</v>
      </c>
      <c r="D56" s="104">
        <f>'соц. найм.'!D9</f>
        <v>0</v>
      </c>
      <c r="E56" s="104">
        <f>'соц. найм.'!D11</f>
        <v>0</v>
      </c>
      <c r="F56" s="104">
        <v>0</v>
      </c>
      <c r="G56" s="104">
        <v>0</v>
      </c>
      <c r="H56" s="109">
        <v>0</v>
      </c>
    </row>
    <row r="57" spans="1:11" x14ac:dyDescent="0.2">
      <c r="A57" s="183"/>
      <c r="B57" s="115" t="s">
        <v>15</v>
      </c>
      <c r="C57" s="104">
        <f>D57+E57+F57+G57+H57</f>
        <v>0</v>
      </c>
      <c r="D57" s="104">
        <f>'соц. найм.'!E9</f>
        <v>0</v>
      </c>
      <c r="E57" s="104">
        <f>'соц. найм.'!E11</f>
        <v>0</v>
      </c>
      <c r="F57" s="104">
        <v>0</v>
      </c>
      <c r="G57" s="104">
        <v>0</v>
      </c>
      <c r="H57" s="109">
        <v>0</v>
      </c>
    </row>
    <row r="58" spans="1:11" x14ac:dyDescent="0.2">
      <c r="A58" s="183"/>
      <c r="B58" s="115" t="s">
        <v>44</v>
      </c>
      <c r="C58" s="104">
        <f>D58+E58+F58+G58+H58</f>
        <v>9000</v>
      </c>
      <c r="D58" s="104">
        <f>'соц. найм.'!F9</f>
        <v>0</v>
      </c>
      <c r="E58" s="104">
        <f>'соц. найм.'!F11</f>
        <v>0</v>
      </c>
      <c r="F58" s="104">
        <v>3000</v>
      </c>
      <c r="G58" s="104">
        <v>3000</v>
      </c>
      <c r="H58" s="109">
        <v>3000</v>
      </c>
    </row>
    <row r="59" spans="1:11" x14ac:dyDescent="0.2">
      <c r="A59" s="183"/>
      <c r="B59" s="115" t="s">
        <v>34</v>
      </c>
      <c r="C59" s="104">
        <f>D59+E59+F59+G59+H59</f>
        <v>71000</v>
      </c>
      <c r="D59" s="104">
        <f>'соц. найм.'!G9</f>
        <v>0</v>
      </c>
      <c r="E59" s="104">
        <f>'соц. найм.'!G11</f>
        <v>0</v>
      </c>
      <c r="F59" s="104">
        <v>23500</v>
      </c>
      <c r="G59" s="104">
        <v>23500</v>
      </c>
      <c r="H59" s="109">
        <v>24000</v>
      </c>
    </row>
  </sheetData>
  <mergeCells count="50">
    <mergeCell ref="C1:H1"/>
    <mergeCell ref="C7:C8"/>
    <mergeCell ref="D7:H7"/>
    <mergeCell ref="F16:F17"/>
    <mergeCell ref="F2:H5"/>
    <mergeCell ref="E16:E17"/>
    <mergeCell ref="C16:C17"/>
    <mergeCell ref="D16:D17"/>
    <mergeCell ref="A31:A38"/>
    <mergeCell ref="G23:G25"/>
    <mergeCell ref="C23:C25"/>
    <mergeCell ref="D23:D25"/>
    <mergeCell ref="G31:G33"/>
    <mergeCell ref="H31:H33"/>
    <mergeCell ref="A6:A8"/>
    <mergeCell ref="C6:H6"/>
    <mergeCell ref="G16:G17"/>
    <mergeCell ref="C31:C33"/>
    <mergeCell ref="A16:A22"/>
    <mergeCell ref="A23:A30"/>
    <mergeCell ref="A10:A15"/>
    <mergeCell ref="H16:H17"/>
    <mergeCell ref="H23:H25"/>
    <mergeCell ref="B6:B8"/>
    <mergeCell ref="F31:F33"/>
    <mergeCell ref="E23:E25"/>
    <mergeCell ref="D31:D33"/>
    <mergeCell ref="E31:E33"/>
    <mergeCell ref="F23:F25"/>
    <mergeCell ref="A53:A59"/>
    <mergeCell ref="D39:D40"/>
    <mergeCell ref="C53:C54"/>
    <mergeCell ref="D53:D54"/>
    <mergeCell ref="A46:A52"/>
    <mergeCell ref="C46:C47"/>
    <mergeCell ref="A39:A45"/>
    <mergeCell ref="C39:C40"/>
    <mergeCell ref="D46:D47"/>
    <mergeCell ref="H39:H40"/>
    <mergeCell ref="E39:E40"/>
    <mergeCell ref="H53:H54"/>
    <mergeCell ref="G46:G47"/>
    <mergeCell ref="H46:H47"/>
    <mergeCell ref="E53:E54"/>
    <mergeCell ref="F53:F54"/>
    <mergeCell ref="G53:G54"/>
    <mergeCell ref="G39:G40"/>
    <mergeCell ref="F39:F40"/>
    <mergeCell ref="F46:F47"/>
    <mergeCell ref="E46:E47"/>
  </mergeCells>
  <phoneticPr fontId="2" type="noConversion"/>
  <pageMargins left="0" right="0" top="0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M157"/>
  <sheetViews>
    <sheetView tabSelected="1" view="pageBreakPreview" topLeftCell="B1" zoomScale="75" zoomScaleNormal="100" zoomScaleSheetLayoutView="100" workbookViewId="0">
      <selection activeCell="A5" sqref="A5:H5"/>
    </sheetView>
  </sheetViews>
  <sheetFormatPr defaultRowHeight="12.75" x14ac:dyDescent="0.2"/>
  <cols>
    <col min="1" max="1" width="5.5703125" customWidth="1"/>
    <col min="2" max="2" width="83.28515625" customWidth="1"/>
    <col min="3" max="3" width="16.140625" customWidth="1"/>
    <col min="4" max="4" width="12.28515625" customWidth="1"/>
    <col min="5" max="5" width="11.5703125" customWidth="1"/>
    <col min="6" max="7" width="11.28515625" customWidth="1"/>
    <col min="8" max="8" width="12.5703125" customWidth="1"/>
    <col min="9" max="9" width="11" customWidth="1"/>
    <col min="10" max="10" width="9.28515625" customWidth="1"/>
    <col min="11" max="11" width="24.7109375" customWidth="1"/>
    <col min="12" max="12" width="22.140625" customWidth="1"/>
    <col min="13" max="13" width="0.42578125" customWidth="1"/>
    <col min="14" max="14" width="7.140625" customWidth="1"/>
    <col min="15" max="15" width="10.5703125" customWidth="1"/>
    <col min="16" max="16" width="12.28515625" customWidth="1"/>
    <col min="17" max="18" width="13" customWidth="1"/>
    <col min="19" max="19" width="14" customWidth="1"/>
    <col min="20" max="20" width="10.140625" customWidth="1"/>
  </cols>
  <sheetData>
    <row r="2" spans="1:12" ht="78" customHeight="1" x14ac:dyDescent="0.2">
      <c r="A2" s="2"/>
      <c r="B2" s="2"/>
      <c r="C2" s="2"/>
      <c r="D2" s="2">
        <v>1</v>
      </c>
      <c r="E2" s="2"/>
      <c r="F2" s="2"/>
    </row>
    <row r="3" spans="1:12" ht="78" customHeight="1" x14ac:dyDescent="0.25">
      <c r="A3" s="2"/>
      <c r="B3" s="2"/>
      <c r="C3" s="2"/>
      <c r="D3" s="2"/>
      <c r="E3" s="2"/>
      <c r="F3" s="2"/>
      <c r="G3" s="214" t="s">
        <v>198</v>
      </c>
      <c r="H3" s="214"/>
      <c r="I3" s="214"/>
      <c r="J3" s="214"/>
      <c r="K3" s="214"/>
      <c r="L3" s="214"/>
    </row>
    <row r="4" spans="1:12" x14ac:dyDescent="0.2">
      <c r="A4" s="2"/>
      <c r="B4" s="2"/>
      <c r="C4" s="2"/>
      <c r="D4" s="2"/>
      <c r="E4" s="2"/>
      <c r="F4" s="2"/>
      <c r="G4" s="194"/>
      <c r="H4" s="194"/>
      <c r="I4" s="162"/>
      <c r="J4" s="162"/>
      <c r="K4" s="162"/>
      <c r="L4" s="2"/>
    </row>
    <row r="5" spans="1:12" ht="28.5" customHeight="1" x14ac:dyDescent="0.25">
      <c r="A5" s="195" t="s">
        <v>175</v>
      </c>
      <c r="B5" s="195"/>
      <c r="C5" s="195"/>
      <c r="D5" s="195"/>
      <c r="E5" s="195"/>
      <c r="F5" s="195"/>
      <c r="G5" s="195"/>
      <c r="H5" s="195"/>
      <c r="I5" s="163"/>
      <c r="J5" s="163"/>
      <c r="K5" s="163"/>
      <c r="L5" s="2"/>
    </row>
    <row r="6" spans="1:12" ht="15.75" x14ac:dyDescent="0.25">
      <c r="A6" s="196"/>
      <c r="B6" s="196"/>
      <c r="C6" s="196"/>
      <c r="D6" s="196"/>
      <c r="E6" s="196"/>
      <c r="F6" s="196"/>
      <c r="G6" s="196"/>
      <c r="H6" s="196"/>
      <c r="I6" s="164"/>
      <c r="J6" s="164"/>
      <c r="K6" s="164"/>
      <c r="L6" s="2"/>
    </row>
    <row r="7" spans="1:12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/>
    </row>
    <row r="8" spans="1:12" ht="12.75" customHeight="1" x14ac:dyDescent="0.2">
      <c r="A8" s="197" t="s">
        <v>96</v>
      </c>
      <c r="B8" s="198" t="s">
        <v>168</v>
      </c>
      <c r="C8" s="199" t="s">
        <v>170</v>
      </c>
      <c r="D8" s="202" t="s">
        <v>169</v>
      </c>
      <c r="E8" s="203"/>
      <c r="F8" s="203"/>
      <c r="G8" s="203"/>
      <c r="H8" s="203"/>
      <c r="I8" s="208" t="s">
        <v>83</v>
      </c>
      <c r="J8" s="208" t="s">
        <v>84</v>
      </c>
      <c r="K8" s="209" t="s">
        <v>91</v>
      </c>
      <c r="L8" s="208" t="s">
        <v>210</v>
      </c>
    </row>
    <row r="9" spans="1:12" ht="12.75" customHeight="1" x14ac:dyDescent="0.2">
      <c r="A9" s="197"/>
      <c r="B9" s="198"/>
      <c r="C9" s="200"/>
      <c r="D9" s="204"/>
      <c r="E9" s="205"/>
      <c r="F9" s="205"/>
      <c r="G9" s="205"/>
      <c r="H9" s="205"/>
      <c r="I9" s="208"/>
      <c r="J9" s="208"/>
      <c r="K9" s="210"/>
      <c r="L9" s="208"/>
    </row>
    <row r="10" spans="1:12" ht="64.5" customHeight="1" x14ac:dyDescent="0.25">
      <c r="A10" s="197"/>
      <c r="B10" s="198"/>
      <c r="C10" s="201"/>
      <c r="D10" s="152" t="s">
        <v>4</v>
      </c>
      <c r="E10" s="151" t="s">
        <v>43</v>
      </c>
      <c r="F10" s="6" t="s">
        <v>5</v>
      </c>
      <c r="G10" s="6" t="s">
        <v>6</v>
      </c>
      <c r="H10" s="6" t="s">
        <v>33</v>
      </c>
      <c r="I10" s="208"/>
      <c r="J10" s="208"/>
      <c r="K10" s="211"/>
      <c r="L10" s="208"/>
    </row>
    <row r="11" spans="1:12" ht="15.75" x14ac:dyDescent="0.25">
      <c r="A11" s="20">
        <v>1</v>
      </c>
      <c r="B11" s="4">
        <v>2</v>
      </c>
      <c r="C11" s="151">
        <v>3</v>
      </c>
      <c r="D11" s="5">
        <v>4</v>
      </c>
      <c r="E11" s="152">
        <v>5</v>
      </c>
      <c r="F11" s="4">
        <v>6</v>
      </c>
      <c r="G11" s="4">
        <v>7</v>
      </c>
      <c r="H11" s="4">
        <v>8</v>
      </c>
      <c r="I11" s="161">
        <v>9</v>
      </c>
      <c r="J11" s="161">
        <v>10</v>
      </c>
      <c r="K11" s="161">
        <v>11</v>
      </c>
      <c r="L11" s="4">
        <v>12</v>
      </c>
    </row>
    <row r="12" spans="1:12" ht="15.75" x14ac:dyDescent="0.25">
      <c r="A12" s="215" t="s">
        <v>167</v>
      </c>
      <c r="B12" s="216"/>
      <c r="C12" s="153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2" s="2" customFormat="1" ht="15.75" x14ac:dyDescent="0.25">
      <c r="A13" s="218"/>
      <c r="B13" s="11" t="s">
        <v>176</v>
      </c>
      <c r="C13" s="155" t="s">
        <v>172</v>
      </c>
      <c r="D13" s="58">
        <f>D14+D15+D16+D17+D18+D19+D20+D21+D22+D23+D24+D25+D26+D27+D28+D29+D30+D31</f>
        <v>944.06899999999996</v>
      </c>
      <c r="E13" s="58">
        <f t="shared" ref="E13:H13" si="0">E14+E15+E16+E17+E18+E19+E20+E21+E22+E23+E24+E25+E26+E27+E28+E29+E30+E31</f>
        <v>0</v>
      </c>
      <c r="F13" s="58">
        <f t="shared" si="0"/>
        <v>661.06899999999996</v>
      </c>
      <c r="G13" s="58">
        <f t="shared" si="0"/>
        <v>283</v>
      </c>
      <c r="H13" s="58">
        <f t="shared" si="0"/>
        <v>0</v>
      </c>
      <c r="I13" s="58"/>
      <c r="J13" s="58"/>
      <c r="K13" s="58"/>
      <c r="L13" s="80"/>
    </row>
    <row r="14" spans="1:12" s="2" customFormat="1" ht="84" customHeight="1" x14ac:dyDescent="0.25">
      <c r="A14" s="218"/>
      <c r="B14" s="12" t="s">
        <v>199</v>
      </c>
      <c r="C14" s="155" t="s">
        <v>172</v>
      </c>
      <c r="D14" s="56">
        <f>F14+G14+H14</f>
        <v>15</v>
      </c>
      <c r="E14" s="56">
        <v>0</v>
      </c>
      <c r="F14" s="56">
        <v>0</v>
      </c>
      <c r="G14" s="157">
        <v>15</v>
      </c>
      <c r="H14" s="56">
        <v>0</v>
      </c>
      <c r="I14" s="166">
        <v>226</v>
      </c>
      <c r="J14" s="166">
        <v>422</v>
      </c>
      <c r="K14" s="167">
        <v>1.00630030000006E+16</v>
      </c>
      <c r="L14" s="80" t="s">
        <v>223</v>
      </c>
    </row>
    <row r="15" spans="1:12" s="2" customFormat="1" ht="36" customHeight="1" x14ac:dyDescent="0.25">
      <c r="A15" s="218"/>
      <c r="B15" s="12" t="s">
        <v>200</v>
      </c>
      <c r="C15" s="155" t="s">
        <v>172</v>
      </c>
      <c r="D15" s="56">
        <f>F15+G15+H15</f>
        <v>20</v>
      </c>
      <c r="E15" s="56">
        <v>0</v>
      </c>
      <c r="F15" s="56">
        <v>0</v>
      </c>
      <c r="G15" s="56">
        <v>20</v>
      </c>
      <c r="H15" s="56">
        <v>0</v>
      </c>
      <c r="I15" s="166">
        <v>226</v>
      </c>
      <c r="J15" s="166">
        <v>422</v>
      </c>
      <c r="K15" s="167">
        <v>1.00630030000006E+16</v>
      </c>
      <c r="L15" s="80" t="s">
        <v>223</v>
      </c>
    </row>
    <row r="16" spans="1:12" s="2" customFormat="1" ht="37.5" customHeight="1" x14ac:dyDescent="0.25">
      <c r="A16" s="218"/>
      <c r="B16" s="12" t="s">
        <v>177</v>
      </c>
      <c r="C16" s="155" t="s">
        <v>172</v>
      </c>
      <c r="D16" s="56">
        <f t="shared" ref="D16:D31" si="1">F16+G16+H16</f>
        <v>13</v>
      </c>
      <c r="E16" s="56">
        <v>0</v>
      </c>
      <c r="F16" s="56">
        <v>0</v>
      </c>
      <c r="G16" s="56">
        <v>13</v>
      </c>
      <c r="H16" s="56">
        <v>0</v>
      </c>
      <c r="I16" s="166">
        <v>226</v>
      </c>
      <c r="J16" s="166">
        <v>422</v>
      </c>
      <c r="K16" s="167">
        <v>1.00630030000002E+16</v>
      </c>
      <c r="L16" s="80" t="s">
        <v>223</v>
      </c>
    </row>
    <row r="17" spans="1:12" s="2" customFormat="1" ht="35.25" customHeight="1" x14ac:dyDescent="0.25">
      <c r="A17" s="218"/>
      <c r="B17" s="12" t="s">
        <v>179</v>
      </c>
      <c r="C17" s="155" t="s">
        <v>172</v>
      </c>
      <c r="D17" s="56">
        <f t="shared" si="1"/>
        <v>40</v>
      </c>
      <c r="E17" s="56">
        <v>0</v>
      </c>
      <c r="F17" s="56">
        <v>0</v>
      </c>
      <c r="G17" s="56">
        <v>40</v>
      </c>
      <c r="H17" s="56">
        <v>0</v>
      </c>
      <c r="I17" s="166">
        <v>241</v>
      </c>
      <c r="J17" s="166">
        <v>422</v>
      </c>
      <c r="K17" s="167">
        <v>1.00230030000006E+16</v>
      </c>
      <c r="L17" s="80" t="s">
        <v>223</v>
      </c>
    </row>
    <row r="18" spans="1:12" s="2" customFormat="1" ht="35.25" customHeight="1" x14ac:dyDescent="0.25">
      <c r="A18" s="218"/>
      <c r="B18" s="12" t="s">
        <v>180</v>
      </c>
      <c r="C18" s="155" t="s">
        <v>172</v>
      </c>
      <c r="D18" s="56">
        <f t="shared" si="1"/>
        <v>350</v>
      </c>
      <c r="E18" s="56">
        <v>0</v>
      </c>
      <c r="F18" s="56">
        <v>332.5</v>
      </c>
      <c r="G18" s="56">
        <v>17.5</v>
      </c>
      <c r="H18" s="56">
        <v>0</v>
      </c>
      <c r="I18" s="166">
        <v>241</v>
      </c>
      <c r="J18" s="166">
        <v>422</v>
      </c>
      <c r="K18" s="167">
        <v>1.00230030000006E+16</v>
      </c>
      <c r="L18" s="80" t="s">
        <v>223</v>
      </c>
    </row>
    <row r="19" spans="1:12" s="2" customFormat="1" ht="84.75" customHeight="1" x14ac:dyDescent="0.25">
      <c r="A19" s="218"/>
      <c r="B19" s="12" t="s">
        <v>184</v>
      </c>
      <c r="C19" s="155" t="s">
        <v>172</v>
      </c>
      <c r="D19" s="56">
        <f t="shared" si="1"/>
        <v>78</v>
      </c>
      <c r="E19" s="56">
        <v>0</v>
      </c>
      <c r="F19" s="56">
        <v>74.099999999999994</v>
      </c>
      <c r="G19" s="56">
        <v>3.9</v>
      </c>
      <c r="H19" s="56">
        <v>0</v>
      </c>
      <c r="I19" s="166">
        <v>225</v>
      </c>
      <c r="J19" s="166">
        <v>422</v>
      </c>
      <c r="K19" s="167">
        <v>1.00230030000002E+16</v>
      </c>
      <c r="L19" s="80" t="s">
        <v>223</v>
      </c>
    </row>
    <row r="20" spans="1:12" s="2" customFormat="1" ht="36" customHeight="1" x14ac:dyDescent="0.25">
      <c r="A20" s="218"/>
      <c r="B20" s="12" t="s">
        <v>185</v>
      </c>
      <c r="C20" s="155" t="s">
        <v>172</v>
      </c>
      <c r="D20" s="56">
        <f t="shared" si="1"/>
        <v>122.8</v>
      </c>
      <c r="E20" s="56">
        <v>0</v>
      </c>
      <c r="F20" s="56">
        <v>116.66</v>
      </c>
      <c r="G20" s="56">
        <v>6.14</v>
      </c>
      <c r="H20" s="56">
        <v>0</v>
      </c>
      <c r="I20" s="166">
        <v>225</v>
      </c>
      <c r="J20" s="166">
        <v>428</v>
      </c>
      <c r="K20" s="168" t="s">
        <v>211</v>
      </c>
      <c r="L20" s="80" t="s">
        <v>223</v>
      </c>
    </row>
    <row r="21" spans="1:12" s="2" customFormat="1" ht="40.5" customHeight="1" x14ac:dyDescent="0.25">
      <c r="A21" s="219"/>
      <c r="B21" s="12" t="s">
        <v>186</v>
      </c>
      <c r="C21" s="155" t="s">
        <v>172</v>
      </c>
      <c r="D21" s="56">
        <f t="shared" si="1"/>
        <v>0.1</v>
      </c>
      <c r="E21" s="56">
        <v>0</v>
      </c>
      <c r="F21" s="56">
        <v>0</v>
      </c>
      <c r="G21" s="56">
        <v>0.1</v>
      </c>
      <c r="H21" s="56">
        <v>0</v>
      </c>
      <c r="I21" s="166">
        <v>225</v>
      </c>
      <c r="J21" s="166">
        <v>428</v>
      </c>
      <c r="K21" s="168" t="s">
        <v>211</v>
      </c>
      <c r="L21" s="80" t="s">
        <v>223</v>
      </c>
    </row>
    <row r="22" spans="1:12" s="2" customFormat="1" ht="31.5" x14ac:dyDescent="0.25">
      <c r="A22" s="217"/>
      <c r="B22" s="6" t="s">
        <v>201</v>
      </c>
      <c r="C22" s="155" t="s">
        <v>172</v>
      </c>
      <c r="D22" s="56">
        <f t="shared" si="1"/>
        <v>20</v>
      </c>
      <c r="E22" s="7">
        <v>0</v>
      </c>
      <c r="F22" s="7">
        <v>0</v>
      </c>
      <c r="G22" s="7">
        <v>20</v>
      </c>
      <c r="H22" s="7">
        <v>0</v>
      </c>
      <c r="I22" s="166">
        <v>225</v>
      </c>
      <c r="J22" s="166">
        <v>428</v>
      </c>
      <c r="K22" s="168" t="s">
        <v>211</v>
      </c>
      <c r="L22" s="80" t="s">
        <v>223</v>
      </c>
    </row>
    <row r="23" spans="1:12" s="2" customFormat="1" ht="66" customHeight="1" x14ac:dyDescent="0.25">
      <c r="A23" s="217"/>
      <c r="B23" s="6" t="s">
        <v>187</v>
      </c>
      <c r="C23" s="155" t="s">
        <v>172</v>
      </c>
      <c r="D23" s="56">
        <f t="shared" si="1"/>
        <v>50</v>
      </c>
      <c r="E23" s="7">
        <v>0</v>
      </c>
      <c r="F23" s="7">
        <v>0</v>
      </c>
      <c r="G23" s="7">
        <v>50</v>
      </c>
      <c r="H23" s="7">
        <v>0</v>
      </c>
      <c r="I23" s="166">
        <v>225</v>
      </c>
      <c r="J23" s="166">
        <v>420</v>
      </c>
      <c r="K23" s="168" t="s">
        <v>219</v>
      </c>
      <c r="L23" s="80" t="s">
        <v>214</v>
      </c>
    </row>
    <row r="24" spans="1:12" s="2" customFormat="1" ht="39" customHeight="1" x14ac:dyDescent="0.25">
      <c r="A24" s="217"/>
      <c r="B24" s="6" t="s">
        <v>189</v>
      </c>
      <c r="C24" s="155" t="s">
        <v>172</v>
      </c>
      <c r="D24" s="56">
        <f t="shared" si="1"/>
        <v>1</v>
      </c>
      <c r="E24" s="7">
        <v>0</v>
      </c>
      <c r="F24" s="7">
        <v>0</v>
      </c>
      <c r="G24" s="7">
        <v>1</v>
      </c>
      <c r="H24" s="7">
        <v>0</v>
      </c>
      <c r="I24" s="166">
        <v>241</v>
      </c>
      <c r="J24" s="166">
        <v>428</v>
      </c>
      <c r="K24" s="167">
        <v>1.10530030000006E+16</v>
      </c>
      <c r="L24" s="80" t="s">
        <v>215</v>
      </c>
    </row>
    <row r="25" spans="1:12" s="2" customFormat="1" ht="31.5" x14ac:dyDescent="0.25">
      <c r="A25" s="217"/>
      <c r="B25" s="6" t="s">
        <v>190</v>
      </c>
      <c r="C25" s="155" t="s">
        <v>172</v>
      </c>
      <c r="D25" s="56">
        <f t="shared" si="1"/>
        <v>0.5</v>
      </c>
      <c r="E25" s="7">
        <v>0</v>
      </c>
      <c r="F25" s="7">
        <v>0</v>
      </c>
      <c r="G25" s="7">
        <v>0.5</v>
      </c>
      <c r="H25" s="7">
        <v>0</v>
      </c>
      <c r="I25" s="166">
        <v>241</v>
      </c>
      <c r="J25" s="166">
        <v>428</v>
      </c>
      <c r="K25" s="167">
        <v>1.10530030000006E+16</v>
      </c>
      <c r="L25" s="80" t="s">
        <v>215</v>
      </c>
    </row>
    <row r="26" spans="1:12" s="2" customFormat="1" ht="31.5" x14ac:dyDescent="0.25">
      <c r="A26" s="217"/>
      <c r="B26" s="12" t="s">
        <v>202</v>
      </c>
      <c r="C26" s="158" t="s">
        <v>172</v>
      </c>
      <c r="D26" s="56">
        <f t="shared" si="1"/>
        <v>37.103000000000002</v>
      </c>
      <c r="E26" s="7">
        <v>0</v>
      </c>
      <c r="F26" s="7">
        <v>0</v>
      </c>
      <c r="G26" s="7">
        <v>37.103000000000002</v>
      </c>
      <c r="H26" s="7">
        <v>0</v>
      </c>
      <c r="I26" s="166">
        <v>241</v>
      </c>
      <c r="J26" s="166">
        <v>428</v>
      </c>
      <c r="K26" s="167">
        <v>1.10530030000006E+16</v>
      </c>
      <c r="L26" s="80" t="s">
        <v>215</v>
      </c>
    </row>
    <row r="27" spans="1:12" s="2" customFormat="1" ht="31.5" x14ac:dyDescent="0.25">
      <c r="A27" s="217"/>
      <c r="B27" s="12" t="s">
        <v>203</v>
      </c>
      <c r="C27" s="158" t="s">
        <v>172</v>
      </c>
      <c r="D27" s="56">
        <f t="shared" si="1"/>
        <v>14.786</v>
      </c>
      <c r="E27" s="7">
        <v>0</v>
      </c>
      <c r="F27" s="7">
        <v>0</v>
      </c>
      <c r="G27" s="7">
        <v>14.786</v>
      </c>
      <c r="H27" s="7">
        <v>0</v>
      </c>
      <c r="I27" s="166">
        <v>241</v>
      </c>
      <c r="J27" s="166">
        <v>428</v>
      </c>
      <c r="K27" s="167">
        <v>1.10530030000006E+16</v>
      </c>
      <c r="L27" s="80" t="s">
        <v>215</v>
      </c>
    </row>
    <row r="28" spans="1:12" s="2" customFormat="1" ht="44.25" customHeight="1" x14ac:dyDescent="0.25">
      <c r="A28" s="217"/>
      <c r="B28" s="6" t="s">
        <v>204</v>
      </c>
      <c r="C28" s="158" t="s">
        <v>172</v>
      </c>
      <c r="D28" s="56">
        <f t="shared" si="1"/>
        <v>17.2</v>
      </c>
      <c r="E28" s="7">
        <v>0</v>
      </c>
      <c r="F28" s="7">
        <v>0</v>
      </c>
      <c r="G28" s="7">
        <v>17.2</v>
      </c>
      <c r="H28" s="7">
        <v>0</v>
      </c>
      <c r="I28" s="166">
        <v>226</v>
      </c>
      <c r="J28" s="166">
        <v>419</v>
      </c>
      <c r="K28" s="168" t="s">
        <v>212</v>
      </c>
      <c r="L28" s="80" t="s">
        <v>216</v>
      </c>
    </row>
    <row r="29" spans="1:12" s="2" customFormat="1" ht="49.5" customHeight="1" x14ac:dyDescent="0.25">
      <c r="A29" s="217"/>
      <c r="B29" s="6" t="s">
        <v>192</v>
      </c>
      <c r="C29" s="158" t="s">
        <v>172</v>
      </c>
      <c r="D29" s="56">
        <f t="shared" si="1"/>
        <v>145.06299999999999</v>
      </c>
      <c r="E29" s="7">
        <v>0</v>
      </c>
      <c r="F29" s="7">
        <v>137.809</v>
      </c>
      <c r="G29" s="7">
        <v>7.2539999999999996</v>
      </c>
      <c r="H29" s="7">
        <v>0</v>
      </c>
      <c r="I29" s="166">
        <v>225</v>
      </c>
      <c r="J29" s="166">
        <v>428</v>
      </c>
      <c r="K29" s="168" t="s">
        <v>220</v>
      </c>
      <c r="L29" s="80" t="s">
        <v>196</v>
      </c>
    </row>
    <row r="30" spans="1:12" s="2" customFormat="1" ht="47.25" x14ac:dyDescent="0.25">
      <c r="A30" s="217"/>
      <c r="B30" s="6" t="s">
        <v>205</v>
      </c>
      <c r="C30" s="158" t="s">
        <v>172</v>
      </c>
      <c r="D30" s="56">
        <f t="shared" si="1"/>
        <v>5.9169999999999998</v>
      </c>
      <c r="E30" s="7">
        <v>0</v>
      </c>
      <c r="F30" s="7">
        <v>0</v>
      </c>
      <c r="G30" s="7">
        <v>5.9169999999999998</v>
      </c>
      <c r="H30" s="7">
        <v>0</v>
      </c>
      <c r="I30" s="166">
        <v>225</v>
      </c>
      <c r="J30" s="166">
        <v>419</v>
      </c>
      <c r="K30" s="168" t="s">
        <v>212</v>
      </c>
      <c r="L30" s="80" t="s">
        <v>216</v>
      </c>
    </row>
    <row r="31" spans="1:12" s="2" customFormat="1" ht="31.5" x14ac:dyDescent="0.25">
      <c r="A31" s="217"/>
      <c r="B31" s="6" t="s">
        <v>206</v>
      </c>
      <c r="C31" s="155" t="s">
        <v>172</v>
      </c>
      <c r="D31" s="56">
        <f t="shared" si="1"/>
        <v>13.6</v>
      </c>
      <c r="E31" s="7">
        <v>0</v>
      </c>
      <c r="F31" s="7">
        <v>0</v>
      </c>
      <c r="G31" s="7">
        <v>13.6</v>
      </c>
      <c r="H31" s="7">
        <v>0</v>
      </c>
      <c r="I31" s="166">
        <v>225</v>
      </c>
      <c r="J31" s="166">
        <v>419</v>
      </c>
      <c r="K31" s="168" t="s">
        <v>212</v>
      </c>
      <c r="L31" s="80" t="s">
        <v>216</v>
      </c>
    </row>
    <row r="32" spans="1:12" ht="34.5" customHeight="1" x14ac:dyDescent="0.2">
      <c r="A32" s="207">
        <v>2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2" ht="15.75" customHeight="1" x14ac:dyDescent="0.2">
      <c r="A33" s="197" t="s">
        <v>0</v>
      </c>
      <c r="B33" s="206" t="s">
        <v>1</v>
      </c>
      <c r="C33" s="221" t="s">
        <v>170</v>
      </c>
      <c r="D33" s="220" t="s">
        <v>169</v>
      </c>
      <c r="E33" s="220"/>
      <c r="F33" s="220"/>
      <c r="G33" s="220"/>
      <c r="H33" s="220"/>
      <c r="I33" s="208" t="s">
        <v>83</v>
      </c>
      <c r="J33" s="208" t="s">
        <v>84</v>
      </c>
      <c r="K33" s="209" t="s">
        <v>91</v>
      </c>
      <c r="L33" s="208" t="s">
        <v>83</v>
      </c>
    </row>
    <row r="34" spans="1:12" ht="15.75" customHeight="1" x14ac:dyDescent="0.2">
      <c r="A34" s="197"/>
      <c r="B34" s="206"/>
      <c r="C34" s="222"/>
      <c r="D34" s="186"/>
      <c r="E34" s="186"/>
      <c r="F34" s="186"/>
      <c r="G34" s="186"/>
      <c r="H34" s="186"/>
      <c r="I34" s="208"/>
      <c r="J34" s="208"/>
      <c r="K34" s="210"/>
      <c r="L34" s="208"/>
    </row>
    <row r="35" spans="1:12" ht="47.25" x14ac:dyDescent="0.25">
      <c r="A35" s="197"/>
      <c r="B35" s="206"/>
      <c r="C35" s="223"/>
      <c r="D35" s="154" t="s">
        <v>4</v>
      </c>
      <c r="E35" s="155" t="s">
        <v>43</v>
      </c>
      <c r="F35" s="6" t="s">
        <v>5</v>
      </c>
      <c r="G35" s="6" t="s">
        <v>6</v>
      </c>
      <c r="H35" s="6" t="s">
        <v>33</v>
      </c>
      <c r="I35" s="208"/>
      <c r="J35" s="208"/>
      <c r="K35" s="211"/>
      <c r="L35" s="208"/>
    </row>
    <row r="36" spans="1:12" ht="15.75" x14ac:dyDescent="0.25">
      <c r="A36" s="20">
        <v>1</v>
      </c>
      <c r="B36" s="4">
        <v>2</v>
      </c>
      <c r="C36" s="151">
        <v>3</v>
      </c>
      <c r="D36" s="5">
        <v>4</v>
      </c>
      <c r="E36" s="152">
        <v>5</v>
      </c>
      <c r="F36" s="4">
        <v>6</v>
      </c>
      <c r="G36" s="4">
        <v>7</v>
      </c>
      <c r="H36" s="4">
        <v>8</v>
      </c>
      <c r="I36" s="161">
        <v>9</v>
      </c>
      <c r="J36" s="161">
        <v>10</v>
      </c>
      <c r="K36" s="161">
        <v>11</v>
      </c>
      <c r="L36" s="74">
        <v>12</v>
      </c>
    </row>
    <row r="37" spans="1:12" ht="15.75" x14ac:dyDescent="0.25">
      <c r="A37" s="8" t="s">
        <v>171</v>
      </c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21"/>
    </row>
    <row r="38" spans="1:12" ht="15.75" x14ac:dyDescent="0.25">
      <c r="A38" s="156"/>
      <c r="B38" s="12"/>
      <c r="C38" s="155" t="s">
        <v>173</v>
      </c>
      <c r="D38" s="7">
        <f>D39+D40+D41+D42+D43</f>
        <v>1265</v>
      </c>
      <c r="E38" s="7">
        <f t="shared" ref="E38:H38" si="2">E39+E40+E41+E42+E43</f>
        <v>0</v>
      </c>
      <c r="F38" s="7">
        <f t="shared" si="2"/>
        <v>1201.75</v>
      </c>
      <c r="G38" s="7">
        <f t="shared" si="2"/>
        <v>63.25</v>
      </c>
      <c r="H38" s="7">
        <f t="shared" si="2"/>
        <v>0</v>
      </c>
      <c r="I38" s="7"/>
      <c r="J38" s="7"/>
      <c r="K38" s="7"/>
      <c r="L38" s="80"/>
    </row>
    <row r="39" spans="1:12" ht="47.25" x14ac:dyDescent="0.25">
      <c r="A39" s="156"/>
      <c r="B39" s="170" t="s">
        <v>178</v>
      </c>
      <c r="C39" s="171" t="s">
        <v>173</v>
      </c>
      <c r="D39" s="172">
        <f>E39+F39+G39+H39</f>
        <v>200</v>
      </c>
      <c r="E39" s="172">
        <v>0</v>
      </c>
      <c r="F39" s="172">
        <v>190</v>
      </c>
      <c r="G39" s="172">
        <v>10</v>
      </c>
      <c r="H39" s="172">
        <v>0</v>
      </c>
      <c r="I39" s="173">
        <v>225</v>
      </c>
      <c r="J39" s="173">
        <v>422</v>
      </c>
      <c r="K39" s="174">
        <v>1.00630030000002E+16</v>
      </c>
      <c r="L39" s="175" t="s">
        <v>221</v>
      </c>
    </row>
    <row r="40" spans="1:12" ht="47.25" x14ac:dyDescent="0.25">
      <c r="A40" s="156"/>
      <c r="B40" s="170" t="s">
        <v>181</v>
      </c>
      <c r="C40" s="171" t="s">
        <v>173</v>
      </c>
      <c r="D40" s="172">
        <f t="shared" ref="D40:D43" si="3">E40+F40+G40+H40</f>
        <v>300</v>
      </c>
      <c r="E40" s="172">
        <v>0</v>
      </c>
      <c r="F40" s="172">
        <v>285</v>
      </c>
      <c r="G40" s="172">
        <v>15</v>
      </c>
      <c r="H40" s="172">
        <v>0</v>
      </c>
      <c r="I40" s="173">
        <v>241</v>
      </c>
      <c r="J40" s="173">
        <v>422</v>
      </c>
      <c r="K40" s="174">
        <v>1.00230030000006E+16</v>
      </c>
      <c r="L40" s="175" t="s">
        <v>213</v>
      </c>
    </row>
    <row r="41" spans="1:12" ht="47.25" x14ac:dyDescent="0.25">
      <c r="A41" s="156"/>
      <c r="B41" s="12" t="s">
        <v>207</v>
      </c>
      <c r="C41" s="155" t="s">
        <v>173</v>
      </c>
      <c r="D41" s="7">
        <f t="shared" si="3"/>
        <v>300</v>
      </c>
      <c r="E41" s="7">
        <v>0</v>
      </c>
      <c r="F41" s="7">
        <v>285</v>
      </c>
      <c r="G41" s="7">
        <v>15</v>
      </c>
      <c r="H41" s="7">
        <v>0</v>
      </c>
      <c r="I41" s="166">
        <v>225</v>
      </c>
      <c r="J41" s="166">
        <v>428</v>
      </c>
      <c r="K41" s="168" t="s">
        <v>211</v>
      </c>
      <c r="L41" s="80" t="s">
        <v>196</v>
      </c>
    </row>
    <row r="42" spans="1:12" ht="84.75" customHeight="1" x14ac:dyDescent="0.25">
      <c r="A42" s="156"/>
      <c r="B42" s="12" t="s">
        <v>188</v>
      </c>
      <c r="C42" s="155" t="s">
        <v>173</v>
      </c>
      <c r="D42" s="7">
        <f t="shared" si="3"/>
        <v>100</v>
      </c>
      <c r="E42" s="7">
        <v>0</v>
      </c>
      <c r="F42" s="7">
        <v>95</v>
      </c>
      <c r="G42" s="7">
        <v>5</v>
      </c>
      <c r="H42" s="7">
        <v>0</v>
      </c>
      <c r="I42" s="166">
        <v>225</v>
      </c>
      <c r="J42" s="169">
        <v>420</v>
      </c>
      <c r="K42" s="168" t="s">
        <v>219</v>
      </c>
      <c r="L42" s="80" t="s">
        <v>214</v>
      </c>
    </row>
    <row r="43" spans="1:12" ht="31.5" x14ac:dyDescent="0.25">
      <c r="A43" s="156"/>
      <c r="B43" s="12" t="s">
        <v>191</v>
      </c>
      <c r="C43" s="155" t="s">
        <v>173</v>
      </c>
      <c r="D43" s="7">
        <f t="shared" si="3"/>
        <v>365</v>
      </c>
      <c r="E43" s="7">
        <v>0</v>
      </c>
      <c r="F43" s="7">
        <v>346.75</v>
      </c>
      <c r="G43" s="7">
        <v>18.25</v>
      </c>
      <c r="H43" s="7">
        <v>0</v>
      </c>
      <c r="I43" s="166">
        <v>241</v>
      </c>
      <c r="J43" s="166">
        <v>428</v>
      </c>
      <c r="K43" s="167">
        <v>1.10530030000006E+16</v>
      </c>
      <c r="L43" s="80" t="s">
        <v>215</v>
      </c>
    </row>
    <row r="44" spans="1:12" ht="26.25" customHeight="1" x14ac:dyDescent="0.2">
      <c r="A44" s="207">
        <v>3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spans="1:12" ht="15.75" customHeight="1" x14ac:dyDescent="0.25">
      <c r="A45" s="197" t="s">
        <v>0</v>
      </c>
      <c r="B45" s="198" t="s">
        <v>1</v>
      </c>
      <c r="C45" s="151"/>
      <c r="D45" s="213" t="s">
        <v>2</v>
      </c>
      <c r="E45" s="213"/>
      <c r="F45" s="212"/>
      <c r="G45" s="212"/>
      <c r="H45" s="212"/>
      <c r="I45" s="208" t="s">
        <v>83</v>
      </c>
      <c r="J45" s="208" t="s">
        <v>84</v>
      </c>
      <c r="K45" s="209" t="s">
        <v>91</v>
      </c>
      <c r="L45" s="208" t="s">
        <v>83</v>
      </c>
    </row>
    <row r="46" spans="1:12" ht="15.75" customHeight="1" x14ac:dyDescent="0.25">
      <c r="A46" s="197"/>
      <c r="B46" s="212"/>
      <c r="C46" s="150"/>
      <c r="D46" s="213" t="s">
        <v>4</v>
      </c>
      <c r="E46" s="149"/>
      <c r="F46" s="212"/>
      <c r="G46" s="212"/>
      <c r="H46" s="212"/>
      <c r="I46" s="208"/>
      <c r="J46" s="208"/>
      <c r="K46" s="210"/>
      <c r="L46" s="208"/>
    </row>
    <row r="47" spans="1:12" ht="47.25" x14ac:dyDescent="0.25">
      <c r="A47" s="197"/>
      <c r="B47" s="212"/>
      <c r="C47" s="150"/>
      <c r="D47" s="212"/>
      <c r="E47" s="150"/>
      <c r="F47" s="14" t="s">
        <v>5</v>
      </c>
      <c r="G47" s="14" t="s">
        <v>6</v>
      </c>
      <c r="H47" s="6" t="s">
        <v>33</v>
      </c>
      <c r="I47" s="208"/>
      <c r="J47" s="208"/>
      <c r="K47" s="211"/>
      <c r="L47" s="208"/>
    </row>
    <row r="48" spans="1:12" ht="15.75" x14ac:dyDescent="0.25">
      <c r="A48" s="20">
        <v>1</v>
      </c>
      <c r="B48" s="15">
        <v>2</v>
      </c>
      <c r="C48" s="15">
        <v>3</v>
      </c>
      <c r="D48" s="16">
        <v>4</v>
      </c>
      <c r="E48" s="16">
        <v>5</v>
      </c>
      <c r="F48" s="17">
        <v>6</v>
      </c>
      <c r="G48" s="17">
        <v>7</v>
      </c>
      <c r="H48" s="17">
        <v>8</v>
      </c>
      <c r="I48" s="17">
        <v>9</v>
      </c>
      <c r="J48" s="17">
        <v>10</v>
      </c>
      <c r="K48" s="17">
        <v>11</v>
      </c>
      <c r="L48" s="74">
        <v>12</v>
      </c>
    </row>
    <row r="49" spans="1:13" ht="15.75" x14ac:dyDescent="0.25">
      <c r="A49" s="18" t="s">
        <v>174</v>
      </c>
      <c r="B49" s="9"/>
      <c r="C49" s="9"/>
      <c r="D49" s="10">
        <f>D50+D51</f>
        <v>800</v>
      </c>
      <c r="E49" s="10">
        <f t="shared" ref="E49:H49" si="4">E50+E51</f>
        <v>0</v>
      </c>
      <c r="F49" s="10">
        <f t="shared" si="4"/>
        <v>760</v>
      </c>
      <c r="G49" s="10">
        <f t="shared" si="4"/>
        <v>40</v>
      </c>
      <c r="H49" s="10">
        <f t="shared" si="4"/>
        <v>0</v>
      </c>
      <c r="I49" s="10"/>
      <c r="J49" s="10"/>
      <c r="K49" s="10"/>
      <c r="L49" s="21"/>
    </row>
    <row r="50" spans="1:13" s="19" customFormat="1" ht="49.5" customHeight="1" x14ac:dyDescent="0.25">
      <c r="A50" s="217"/>
      <c r="B50" s="170" t="s">
        <v>218</v>
      </c>
      <c r="C50" s="176"/>
      <c r="D50" s="172">
        <f>E50+F50+G50+H50</f>
        <v>500</v>
      </c>
      <c r="E50" s="172">
        <v>0</v>
      </c>
      <c r="F50" s="172">
        <v>475</v>
      </c>
      <c r="G50" s="172">
        <v>25</v>
      </c>
      <c r="H50" s="172">
        <v>0</v>
      </c>
      <c r="I50" s="177">
        <v>241</v>
      </c>
      <c r="J50" s="177">
        <v>422</v>
      </c>
      <c r="K50" s="178" t="s">
        <v>222</v>
      </c>
      <c r="L50" s="175" t="s">
        <v>213</v>
      </c>
      <c r="M50" s="2"/>
    </row>
    <row r="51" spans="1:13" s="19" customFormat="1" ht="47.25" x14ac:dyDescent="0.25">
      <c r="A51" s="217"/>
      <c r="B51" s="12" t="s">
        <v>208</v>
      </c>
      <c r="C51" s="6"/>
      <c r="D51" s="7">
        <f>E51+F51+G51+H51</f>
        <v>300</v>
      </c>
      <c r="E51" s="7">
        <v>0</v>
      </c>
      <c r="F51" s="7">
        <v>285</v>
      </c>
      <c r="G51" s="7">
        <v>15</v>
      </c>
      <c r="H51" s="7">
        <v>0</v>
      </c>
      <c r="I51" s="169">
        <v>225</v>
      </c>
      <c r="J51" s="169">
        <v>428</v>
      </c>
      <c r="K51" s="168" t="s">
        <v>211</v>
      </c>
      <c r="L51" s="80" t="s">
        <v>196</v>
      </c>
      <c r="M51" s="2"/>
    </row>
    <row r="52" spans="1:13" ht="40.5" customHeight="1" x14ac:dyDescent="0.2">
      <c r="A52" s="207">
        <v>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</row>
    <row r="53" spans="1:13" ht="15.75" customHeight="1" x14ac:dyDescent="0.25">
      <c r="A53" s="197" t="s">
        <v>0</v>
      </c>
      <c r="B53" s="198" t="s">
        <v>1</v>
      </c>
      <c r="C53" s="151"/>
      <c r="D53" s="213" t="s">
        <v>2</v>
      </c>
      <c r="E53" s="213"/>
      <c r="F53" s="212"/>
      <c r="G53" s="212"/>
      <c r="H53" s="212"/>
      <c r="I53" s="208" t="s">
        <v>83</v>
      </c>
      <c r="J53" s="208" t="s">
        <v>84</v>
      </c>
      <c r="K53" s="209" t="s">
        <v>91</v>
      </c>
      <c r="L53" s="208" t="s">
        <v>83</v>
      </c>
    </row>
    <row r="54" spans="1:13" ht="15.75" customHeight="1" x14ac:dyDescent="0.25">
      <c r="A54" s="197"/>
      <c r="B54" s="212"/>
      <c r="C54" s="150"/>
      <c r="D54" s="213" t="s">
        <v>4</v>
      </c>
      <c r="E54" s="149"/>
      <c r="F54" s="212"/>
      <c r="G54" s="212"/>
      <c r="H54" s="212"/>
      <c r="I54" s="208"/>
      <c r="J54" s="208"/>
      <c r="K54" s="210"/>
      <c r="L54" s="208"/>
    </row>
    <row r="55" spans="1:13" ht="51.75" customHeight="1" x14ac:dyDescent="0.25">
      <c r="A55" s="197"/>
      <c r="B55" s="212"/>
      <c r="C55" s="150"/>
      <c r="D55" s="212"/>
      <c r="E55" s="150"/>
      <c r="F55" s="14" t="s">
        <v>5</v>
      </c>
      <c r="G55" s="14" t="s">
        <v>6</v>
      </c>
      <c r="H55" s="6" t="s">
        <v>33</v>
      </c>
      <c r="I55" s="208"/>
      <c r="J55" s="208"/>
      <c r="K55" s="211"/>
      <c r="L55" s="208"/>
    </row>
    <row r="56" spans="1:13" ht="15.75" x14ac:dyDescent="0.25">
      <c r="A56" s="20">
        <v>1</v>
      </c>
      <c r="B56" s="15">
        <v>2</v>
      </c>
      <c r="C56" s="15">
        <v>3</v>
      </c>
      <c r="D56" s="16">
        <v>4</v>
      </c>
      <c r="E56" s="16">
        <v>5</v>
      </c>
      <c r="F56" s="17">
        <v>6</v>
      </c>
      <c r="G56" s="17">
        <v>7</v>
      </c>
      <c r="H56" s="17">
        <v>8</v>
      </c>
      <c r="I56" s="17">
        <v>9</v>
      </c>
      <c r="J56" s="17">
        <v>10</v>
      </c>
      <c r="K56" s="17">
        <v>11</v>
      </c>
      <c r="L56" s="74">
        <v>12</v>
      </c>
    </row>
    <row r="57" spans="1:13" ht="15.75" x14ac:dyDescent="0.25">
      <c r="A57" s="18" t="s">
        <v>182</v>
      </c>
      <c r="B57" s="9"/>
      <c r="C57" s="9"/>
      <c r="D57" s="10">
        <f>D58</f>
        <v>200</v>
      </c>
      <c r="E57" s="10">
        <f t="shared" ref="E57:H57" si="5">E58</f>
        <v>0</v>
      </c>
      <c r="F57" s="10">
        <f t="shared" si="5"/>
        <v>190</v>
      </c>
      <c r="G57" s="10">
        <f t="shared" si="5"/>
        <v>10</v>
      </c>
      <c r="H57" s="10">
        <f t="shared" si="5"/>
        <v>0</v>
      </c>
      <c r="I57" s="10"/>
      <c r="J57" s="10"/>
      <c r="K57" s="10"/>
      <c r="L57" s="21"/>
    </row>
    <row r="58" spans="1:13" ht="57" customHeight="1" x14ac:dyDescent="0.25">
      <c r="A58" s="159"/>
      <c r="B58" s="170" t="s">
        <v>217</v>
      </c>
      <c r="C58" s="170"/>
      <c r="D58" s="172">
        <f>E58+F58+G58+H58</f>
        <v>200</v>
      </c>
      <c r="E58" s="172"/>
      <c r="F58" s="172">
        <v>190</v>
      </c>
      <c r="G58" s="172">
        <v>10</v>
      </c>
      <c r="H58" s="172">
        <v>0</v>
      </c>
      <c r="I58" s="177">
        <v>241</v>
      </c>
      <c r="J58" s="177">
        <v>422</v>
      </c>
      <c r="K58" s="178" t="s">
        <v>222</v>
      </c>
      <c r="L58" s="175" t="s">
        <v>213</v>
      </c>
    </row>
    <row r="59" spans="1:13" ht="36" customHeight="1" x14ac:dyDescent="0.2">
      <c r="A59" s="207">
        <v>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1:13" ht="15.75" customHeight="1" x14ac:dyDescent="0.25">
      <c r="A60" s="197" t="s">
        <v>0</v>
      </c>
      <c r="B60" s="198" t="s">
        <v>1</v>
      </c>
      <c r="C60" s="151"/>
      <c r="D60" s="213" t="s">
        <v>2</v>
      </c>
      <c r="E60" s="213"/>
      <c r="F60" s="212"/>
      <c r="G60" s="212"/>
      <c r="H60" s="212"/>
      <c r="I60" s="208" t="s">
        <v>83</v>
      </c>
      <c r="J60" s="208" t="s">
        <v>84</v>
      </c>
      <c r="K60" s="209" t="s">
        <v>91</v>
      </c>
      <c r="L60" s="208" t="s">
        <v>83</v>
      </c>
    </row>
    <row r="61" spans="1:13" ht="15.75" customHeight="1" x14ac:dyDescent="0.25">
      <c r="A61" s="197"/>
      <c r="B61" s="212"/>
      <c r="C61" s="150"/>
      <c r="D61" s="213" t="s">
        <v>4</v>
      </c>
      <c r="E61" s="149"/>
      <c r="F61" s="212"/>
      <c r="G61" s="212"/>
      <c r="H61" s="212"/>
      <c r="I61" s="208"/>
      <c r="J61" s="208"/>
      <c r="K61" s="210"/>
      <c r="L61" s="208"/>
    </row>
    <row r="62" spans="1:13" ht="47.25" x14ac:dyDescent="0.25">
      <c r="A62" s="197"/>
      <c r="B62" s="212"/>
      <c r="C62" s="150"/>
      <c r="D62" s="212"/>
      <c r="E62" s="150"/>
      <c r="F62" s="14" t="s">
        <v>5</v>
      </c>
      <c r="G62" s="14" t="s">
        <v>6</v>
      </c>
      <c r="H62" s="6" t="s">
        <v>33</v>
      </c>
      <c r="I62" s="208"/>
      <c r="J62" s="208"/>
      <c r="K62" s="211"/>
      <c r="L62" s="208"/>
    </row>
    <row r="63" spans="1:13" ht="15.75" x14ac:dyDescent="0.25">
      <c r="A63" s="20">
        <v>1</v>
      </c>
      <c r="B63" s="15">
        <v>2</v>
      </c>
      <c r="C63" s="15">
        <v>3</v>
      </c>
      <c r="D63" s="16">
        <v>4</v>
      </c>
      <c r="E63" s="16">
        <v>5</v>
      </c>
      <c r="F63" s="17">
        <v>6</v>
      </c>
      <c r="G63" s="17">
        <v>7</v>
      </c>
      <c r="H63" s="17">
        <v>8</v>
      </c>
      <c r="I63" s="17">
        <v>9</v>
      </c>
      <c r="J63" s="17">
        <v>10</v>
      </c>
      <c r="K63" s="17">
        <v>11</v>
      </c>
      <c r="L63" s="74">
        <v>12</v>
      </c>
    </row>
    <row r="64" spans="1:13" ht="15.75" x14ac:dyDescent="0.25">
      <c r="A64" s="18" t="s">
        <v>183</v>
      </c>
      <c r="B64" s="9"/>
      <c r="C64" s="9"/>
      <c r="D64" s="10">
        <f>D65+D66+D67+D68</f>
        <v>414.7</v>
      </c>
      <c r="E64" s="10">
        <f t="shared" ref="E64:H64" si="6">E65+E66+E67+E68</f>
        <v>0</v>
      </c>
      <c r="F64" s="10">
        <f t="shared" si="6"/>
        <v>0</v>
      </c>
      <c r="G64" s="10">
        <f t="shared" si="6"/>
        <v>414.7</v>
      </c>
      <c r="H64" s="10">
        <f t="shared" si="6"/>
        <v>0</v>
      </c>
      <c r="I64" s="10"/>
      <c r="J64" s="10"/>
      <c r="K64" s="10"/>
      <c r="L64" s="21"/>
    </row>
    <row r="65" spans="1:12" ht="44.25" customHeight="1" x14ac:dyDescent="0.25">
      <c r="A65" s="218"/>
      <c r="B65" s="13" t="s">
        <v>193</v>
      </c>
      <c r="C65" s="13"/>
      <c r="D65" s="7">
        <f>E65+F65+G65+H65</f>
        <v>87.3</v>
      </c>
      <c r="E65" s="7">
        <v>0</v>
      </c>
      <c r="F65" s="7">
        <v>0</v>
      </c>
      <c r="G65" s="7">
        <v>87.3</v>
      </c>
      <c r="H65" s="7">
        <v>0</v>
      </c>
      <c r="I65" s="169">
        <v>225</v>
      </c>
      <c r="J65" s="169">
        <v>419</v>
      </c>
      <c r="K65" s="168" t="s">
        <v>212</v>
      </c>
      <c r="L65" s="165" t="s">
        <v>216</v>
      </c>
    </row>
    <row r="66" spans="1:12" ht="47.25" x14ac:dyDescent="0.25">
      <c r="A66" s="218"/>
      <c r="B66" s="13" t="s">
        <v>194</v>
      </c>
      <c r="C66" s="13"/>
      <c r="D66" s="7">
        <f t="shared" ref="D66:D68" si="7">E66+F66+G66+H66</f>
        <v>23.2</v>
      </c>
      <c r="E66" s="7">
        <v>0</v>
      </c>
      <c r="F66" s="7">
        <v>0</v>
      </c>
      <c r="G66" s="7">
        <v>23.2</v>
      </c>
      <c r="H66" s="7">
        <v>0</v>
      </c>
      <c r="I66" s="169">
        <v>225</v>
      </c>
      <c r="J66" s="169">
        <v>419</v>
      </c>
      <c r="K66" s="168" t="s">
        <v>212</v>
      </c>
      <c r="L66" s="165" t="s">
        <v>216</v>
      </c>
    </row>
    <row r="67" spans="1:12" ht="31.5" x14ac:dyDescent="0.25">
      <c r="A67" s="218"/>
      <c r="B67" s="13" t="s">
        <v>209</v>
      </c>
      <c r="C67" s="13"/>
      <c r="D67" s="7">
        <f t="shared" si="7"/>
        <v>60</v>
      </c>
      <c r="E67" s="7">
        <v>0</v>
      </c>
      <c r="F67" s="7">
        <v>0</v>
      </c>
      <c r="G67" s="7">
        <v>60</v>
      </c>
      <c r="H67" s="7">
        <v>0</v>
      </c>
      <c r="I67" s="169">
        <v>225</v>
      </c>
      <c r="J67" s="169">
        <v>419</v>
      </c>
      <c r="K67" s="168" t="s">
        <v>212</v>
      </c>
      <c r="L67" s="165" t="s">
        <v>216</v>
      </c>
    </row>
    <row r="68" spans="1:12" ht="31.5" x14ac:dyDescent="0.25">
      <c r="A68" s="218"/>
      <c r="B68" s="13" t="s">
        <v>195</v>
      </c>
      <c r="C68" s="13"/>
      <c r="D68" s="7">
        <f t="shared" si="7"/>
        <v>244.2</v>
      </c>
      <c r="E68" s="7">
        <v>0</v>
      </c>
      <c r="F68" s="7">
        <v>0</v>
      </c>
      <c r="G68" s="7">
        <v>244.2</v>
      </c>
      <c r="H68" s="7">
        <v>0</v>
      </c>
      <c r="I68" s="169">
        <v>225</v>
      </c>
      <c r="J68" s="169">
        <v>419</v>
      </c>
      <c r="K68" s="168" t="s">
        <v>212</v>
      </c>
      <c r="L68" s="165" t="s">
        <v>216</v>
      </c>
    </row>
    <row r="69" spans="1:12" ht="18.75" x14ac:dyDescent="0.3">
      <c r="A69" s="21"/>
      <c r="B69" s="22" t="s">
        <v>197</v>
      </c>
      <c r="C69" s="22"/>
      <c r="D69" s="10">
        <f>D13+D38+D49+D57+D64</f>
        <v>3623.7689999999998</v>
      </c>
      <c r="E69" s="10">
        <f>E13+E38+E49+E57+E64</f>
        <v>0</v>
      </c>
      <c r="F69" s="10">
        <f>F13+F38+F49+F57+F64</f>
        <v>2812.819</v>
      </c>
      <c r="G69" s="10">
        <f>G13+G38+G49+G57+G64</f>
        <v>810.95</v>
      </c>
      <c r="H69" s="10">
        <f>H13+H38+H49+H57+H64</f>
        <v>0</v>
      </c>
      <c r="I69" s="10"/>
      <c r="J69" s="10"/>
      <c r="K69" s="10"/>
      <c r="L69" s="21"/>
    </row>
    <row r="72" spans="1:12" x14ac:dyDescent="0.2">
      <c r="D72" s="106"/>
      <c r="E72" s="106"/>
      <c r="F72" s="106"/>
      <c r="G72" s="106"/>
      <c r="H72" s="106"/>
      <c r="I72" s="106"/>
      <c r="J72" s="106"/>
      <c r="K72" s="106"/>
    </row>
    <row r="73" spans="1:12" x14ac:dyDescent="0.2">
      <c r="D73" s="106"/>
      <c r="E73" s="106"/>
      <c r="F73" s="106"/>
      <c r="G73" s="106"/>
      <c r="H73" s="106"/>
      <c r="I73" s="106"/>
      <c r="J73" s="106"/>
      <c r="K73" s="106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 x14ac:dyDescent="0.2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</row>
    <row r="78" spans="1:12" ht="150" customHeight="1" x14ac:dyDescent="0.2">
      <c r="A78" s="224"/>
      <c r="B78" s="224"/>
      <c r="C78" s="148"/>
      <c r="D78" s="226"/>
      <c r="E78" s="147"/>
      <c r="F78" s="226"/>
      <c r="G78" s="226"/>
      <c r="H78" s="226"/>
      <c r="I78" s="160"/>
      <c r="J78" s="160"/>
      <c r="K78" s="160"/>
      <c r="L78" s="1"/>
    </row>
    <row r="79" spans="1:12" ht="16.5" x14ac:dyDescent="0.2">
      <c r="A79" s="224"/>
      <c r="B79" s="224"/>
      <c r="C79" s="148"/>
      <c r="D79" s="226"/>
      <c r="E79" s="147"/>
      <c r="F79" s="226"/>
      <c r="G79" s="226"/>
      <c r="H79" s="226"/>
      <c r="I79" s="160"/>
      <c r="J79" s="160"/>
      <c r="K79" s="160"/>
      <c r="L79" s="1"/>
    </row>
    <row r="80" spans="1:12" ht="16.5" x14ac:dyDescent="0.2">
      <c r="A80" s="224"/>
      <c r="B80" s="23"/>
      <c r="C80" s="148"/>
      <c r="D80" s="24"/>
      <c r="E80" s="147"/>
      <c r="F80" s="25"/>
      <c r="G80" s="25"/>
      <c r="H80" s="25"/>
      <c r="I80" s="25"/>
      <c r="J80" s="25"/>
      <c r="K80" s="25"/>
      <c r="L80" s="1"/>
    </row>
    <row r="81" spans="1:12" ht="16.5" x14ac:dyDescent="0.2">
      <c r="A81" s="224"/>
      <c r="B81" s="23"/>
      <c r="C81" s="148"/>
      <c r="D81" s="24"/>
      <c r="E81" s="147"/>
      <c r="F81" s="26"/>
      <c r="G81" s="26"/>
      <c r="H81" s="24"/>
      <c r="I81" s="160"/>
      <c r="J81" s="160"/>
      <c r="K81" s="160"/>
      <c r="L81" s="1"/>
    </row>
    <row r="82" spans="1:12" ht="16.5" x14ac:dyDescent="0.2">
      <c r="A82" s="224"/>
      <c r="B82" s="23"/>
      <c r="C82" s="148"/>
      <c r="D82" s="24"/>
      <c r="E82" s="147"/>
      <c r="F82" s="24"/>
      <c r="G82" s="24"/>
      <c r="H82" s="24"/>
      <c r="I82" s="160"/>
      <c r="J82" s="160"/>
      <c r="K82" s="160"/>
      <c r="L82" s="1"/>
    </row>
    <row r="83" spans="1:12" ht="16.5" x14ac:dyDescent="0.2">
      <c r="A83" s="224"/>
      <c r="B83" s="23"/>
      <c r="C83" s="148"/>
      <c r="D83" s="24"/>
      <c r="E83" s="147"/>
      <c r="F83" s="24"/>
      <c r="G83" s="24"/>
      <c r="H83" s="24"/>
      <c r="I83" s="160"/>
      <c r="J83" s="160"/>
      <c r="K83" s="160"/>
      <c r="L83" s="1"/>
    </row>
    <row r="84" spans="1:12" ht="16.5" x14ac:dyDescent="0.2">
      <c r="A84" s="224"/>
      <c r="B84" s="23"/>
      <c r="C84" s="148"/>
      <c r="D84" s="24"/>
      <c r="E84" s="147"/>
      <c r="F84" s="24"/>
      <c r="G84" s="24"/>
      <c r="H84" s="24"/>
      <c r="I84" s="160"/>
      <c r="J84" s="160"/>
      <c r="K84" s="160"/>
      <c r="L84" s="1"/>
    </row>
    <row r="85" spans="1:12" ht="16.5" x14ac:dyDescent="0.2">
      <c r="A85" s="224"/>
      <c r="B85" s="23"/>
      <c r="C85" s="148"/>
      <c r="D85" s="24"/>
      <c r="E85" s="147"/>
      <c r="F85" s="24"/>
      <c r="G85" s="24"/>
      <c r="H85" s="24"/>
      <c r="I85" s="160"/>
      <c r="J85" s="160"/>
      <c r="K85" s="160"/>
      <c r="L85" s="1"/>
    </row>
    <row r="86" spans="1:12" ht="16.5" x14ac:dyDescent="0.2">
      <c r="A86" s="224"/>
      <c r="B86" s="23"/>
      <c r="C86" s="148"/>
      <c r="D86" s="24"/>
      <c r="E86" s="147"/>
      <c r="F86" s="24"/>
      <c r="G86" s="24"/>
      <c r="H86" s="24"/>
      <c r="I86" s="160"/>
      <c r="J86" s="160"/>
      <c r="K86" s="160"/>
      <c r="L86" s="1"/>
    </row>
    <row r="87" spans="1:12" ht="16.5" x14ac:dyDescent="0.2">
      <c r="A87" s="224"/>
      <c r="B87" s="23"/>
      <c r="C87" s="148"/>
      <c r="D87" s="24"/>
      <c r="E87" s="147"/>
      <c r="F87" s="24"/>
      <c r="G87" s="24"/>
      <c r="H87" s="24"/>
      <c r="I87" s="160"/>
      <c r="J87" s="160"/>
      <c r="K87" s="160"/>
      <c r="L87" s="1"/>
    </row>
    <row r="88" spans="1:12" ht="16.5" x14ac:dyDescent="0.2">
      <c r="A88" s="224"/>
      <c r="B88" s="23"/>
      <c r="C88" s="148"/>
      <c r="D88" s="24"/>
      <c r="E88" s="147"/>
      <c r="F88" s="24"/>
      <c r="G88" s="24"/>
      <c r="H88" s="24"/>
      <c r="I88" s="160"/>
      <c r="J88" s="160"/>
      <c r="K88" s="160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 x14ac:dyDescent="0.2">
      <c r="A91" s="1"/>
      <c r="B91" s="24"/>
      <c r="C91" s="147"/>
      <c r="D91" s="24"/>
      <c r="E91" s="147"/>
      <c r="F91" s="24"/>
      <c r="G91" s="24"/>
      <c r="H91" s="24"/>
      <c r="I91" s="1"/>
      <c r="J91" s="1"/>
      <c r="K91" s="1"/>
      <c r="L91" s="1"/>
    </row>
    <row r="92" spans="1:12" ht="16.5" x14ac:dyDescent="0.2">
      <c r="A92" s="1"/>
      <c r="B92" s="24"/>
      <c r="C92" s="147"/>
      <c r="D92" s="24"/>
      <c r="E92" s="147"/>
      <c r="F92" s="25"/>
      <c r="G92" s="25"/>
      <c r="H92" s="25"/>
      <c r="I92" s="1"/>
      <c r="J92" s="1"/>
      <c r="K92" s="1"/>
      <c r="L92" s="1"/>
    </row>
    <row r="93" spans="1:12" ht="16.5" x14ac:dyDescent="0.2">
      <c r="A93" s="1"/>
      <c r="B93" s="24"/>
      <c r="C93" s="147"/>
      <c r="D93" s="24"/>
      <c r="E93" s="147"/>
      <c r="F93" s="24"/>
      <c r="G93" s="24"/>
      <c r="H93" s="24"/>
      <c r="I93" s="1"/>
      <c r="J93" s="1"/>
      <c r="K93" s="1"/>
      <c r="L93" s="1"/>
    </row>
    <row r="94" spans="1:12" ht="16.5" x14ac:dyDescent="0.2">
      <c r="A94" s="1"/>
      <c r="B94" s="24"/>
      <c r="C94" s="147"/>
      <c r="D94" s="24"/>
      <c r="E94" s="147"/>
      <c r="F94" s="25"/>
      <c r="G94" s="25"/>
      <c r="H94" s="25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 x14ac:dyDescent="0.2">
      <c r="A100" s="1"/>
      <c r="B100" s="1"/>
      <c r="C100" s="1"/>
      <c r="D100" s="24"/>
      <c r="E100" s="147"/>
      <c r="F100" s="24"/>
      <c r="G100" s="24"/>
      <c r="H100" s="24"/>
      <c r="I100" s="160"/>
      <c r="J100" s="160"/>
      <c r="K100" s="160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 x14ac:dyDescent="0.2">
      <c r="A102" s="1"/>
      <c r="B102" s="1"/>
      <c r="C102" s="1"/>
      <c r="D102" s="27"/>
      <c r="E102" s="27"/>
      <c r="F102" s="27"/>
      <c r="G102" s="27"/>
      <c r="H102" s="27"/>
      <c r="I102" s="27"/>
      <c r="J102" s="27"/>
      <c r="K102" s="27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.75" x14ac:dyDescent="0.2">
      <c r="A110" s="1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1"/>
    </row>
    <row r="111" spans="1:12" ht="18.75" x14ac:dyDescent="0.2">
      <c r="A111" s="1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1"/>
    </row>
    <row r="112" spans="1:12" ht="18.75" x14ac:dyDescent="0.2">
      <c r="A112" s="1"/>
      <c r="B112" s="28"/>
      <c r="C112" s="28"/>
      <c r="D112" s="30"/>
      <c r="E112" s="30"/>
      <c r="F112" s="30"/>
      <c r="G112" s="28"/>
      <c r="H112" s="28"/>
      <c r="I112" s="28"/>
      <c r="J112" s="28"/>
      <c r="K112" s="28"/>
      <c r="L112" s="1"/>
    </row>
    <row r="113" spans="1:12" ht="18.75" x14ac:dyDescent="0.2">
      <c r="A113" s="1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1"/>
    </row>
    <row r="114" spans="1:12" ht="18.75" x14ac:dyDescent="0.2">
      <c r="A114" s="1"/>
      <c r="B114" s="28"/>
      <c r="C114" s="28"/>
      <c r="D114" s="28"/>
      <c r="E114" s="28"/>
      <c r="F114" s="28"/>
      <c r="G114" s="29"/>
      <c r="H114" s="29"/>
      <c r="I114" s="29"/>
      <c r="J114" s="29"/>
      <c r="K114" s="29"/>
      <c r="L114" s="1"/>
    </row>
    <row r="115" spans="1:12" ht="18.75" x14ac:dyDescent="0.2">
      <c r="A115" s="1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"/>
    </row>
    <row r="116" spans="1:12" ht="18.75" x14ac:dyDescent="0.2">
      <c r="A116" s="1"/>
      <c r="B116" s="28"/>
      <c r="C116" s="28"/>
      <c r="D116" s="28"/>
      <c r="E116" s="28"/>
      <c r="F116" s="28"/>
      <c r="G116" s="29"/>
      <c r="H116" s="29"/>
      <c r="I116" s="29"/>
      <c r="J116" s="29"/>
      <c r="K116" s="29"/>
      <c r="L116" s="1"/>
    </row>
    <row r="117" spans="1:12" ht="18.75" x14ac:dyDescent="0.2">
      <c r="A117" s="1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"/>
    </row>
    <row r="118" spans="1:12" ht="18.75" x14ac:dyDescent="0.2">
      <c r="A118" s="1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1"/>
    </row>
    <row r="119" spans="1:12" ht="18.75" x14ac:dyDescent="0.2">
      <c r="A119" s="1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1"/>
    </row>
    <row r="120" spans="1:12" ht="18.75" x14ac:dyDescent="0.2">
      <c r="A120" s="1"/>
      <c r="B120" s="28"/>
      <c r="C120" s="28"/>
      <c r="D120" s="29"/>
      <c r="E120" s="29"/>
      <c r="F120" s="29"/>
      <c r="G120" s="29"/>
      <c r="H120" s="29"/>
      <c r="I120" s="29"/>
      <c r="J120" s="29"/>
      <c r="K120" s="29"/>
      <c r="L120" s="1"/>
    </row>
    <row r="121" spans="1:12" ht="18.75" x14ac:dyDescent="0.2">
      <c r="A121" s="1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1"/>
    </row>
    <row r="122" spans="1:12" ht="18.75" x14ac:dyDescent="0.2">
      <c r="A122" s="1"/>
      <c r="B122" s="28"/>
      <c r="C122" s="28"/>
      <c r="D122" s="29"/>
      <c r="E122" s="29"/>
      <c r="F122" s="29"/>
      <c r="G122" s="29"/>
      <c r="H122" s="29"/>
      <c r="I122" s="29"/>
      <c r="J122" s="29"/>
      <c r="K122" s="29"/>
      <c r="L122" s="1"/>
    </row>
    <row r="123" spans="1:12" ht="18.75" x14ac:dyDescent="0.2">
      <c r="A123" s="1"/>
      <c r="B123" s="28"/>
      <c r="C123" s="28"/>
      <c r="D123" s="29"/>
      <c r="E123" s="29"/>
      <c r="F123" s="29"/>
      <c r="G123" s="29"/>
      <c r="H123" s="29"/>
      <c r="I123" s="29"/>
      <c r="J123" s="29"/>
      <c r="K123" s="29"/>
      <c r="L123" s="1"/>
    </row>
    <row r="124" spans="1:12" ht="18.75" x14ac:dyDescent="0.2">
      <c r="A124" s="1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1"/>
    </row>
    <row r="125" spans="1:12" ht="18.75" x14ac:dyDescent="0.2">
      <c r="A125" s="1"/>
      <c r="B125" s="28"/>
      <c r="C125" s="28"/>
      <c r="D125" s="29"/>
      <c r="E125" s="29"/>
      <c r="F125" s="29"/>
      <c r="G125" s="29"/>
      <c r="H125" s="29"/>
      <c r="I125" s="29"/>
      <c r="J125" s="29"/>
      <c r="K125" s="29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</sheetData>
  <mergeCells count="65">
    <mergeCell ref="K60:K62"/>
    <mergeCell ref="I33:I35"/>
    <mergeCell ref="J33:J35"/>
    <mergeCell ref="I53:I55"/>
    <mergeCell ref="J53:J55"/>
    <mergeCell ref="I60:I62"/>
    <mergeCell ref="J60:J62"/>
    <mergeCell ref="A86:A88"/>
    <mergeCell ref="A77:L77"/>
    <mergeCell ref="A78:A81"/>
    <mergeCell ref="B78:B79"/>
    <mergeCell ref="D78:D79"/>
    <mergeCell ref="F78:F79"/>
    <mergeCell ref="G78:G79"/>
    <mergeCell ref="H78:H79"/>
    <mergeCell ref="B53:B55"/>
    <mergeCell ref="A82:A85"/>
    <mergeCell ref="A65:A68"/>
    <mergeCell ref="B45:B47"/>
    <mergeCell ref="D53:H53"/>
    <mergeCell ref="D61:D62"/>
    <mergeCell ref="A53:A55"/>
    <mergeCell ref="D54:D55"/>
    <mergeCell ref="F54:H54"/>
    <mergeCell ref="A52:L52"/>
    <mergeCell ref="A50:A51"/>
    <mergeCell ref="I45:I47"/>
    <mergeCell ref="J45:J47"/>
    <mergeCell ref="A60:A62"/>
    <mergeCell ref="K45:K47"/>
    <mergeCell ref="K53:K55"/>
    <mergeCell ref="B60:B62"/>
    <mergeCell ref="D60:H60"/>
    <mergeCell ref="L60:L62"/>
    <mergeCell ref="F61:H61"/>
    <mergeCell ref="G3:L3"/>
    <mergeCell ref="A12:B12"/>
    <mergeCell ref="D45:H45"/>
    <mergeCell ref="D46:D47"/>
    <mergeCell ref="A59:L59"/>
    <mergeCell ref="A22:A31"/>
    <mergeCell ref="A13:A21"/>
    <mergeCell ref="D33:H34"/>
    <mergeCell ref="C33:C35"/>
    <mergeCell ref="L53:L55"/>
    <mergeCell ref="A32:L32"/>
    <mergeCell ref="L33:L35"/>
    <mergeCell ref="B33:B35"/>
    <mergeCell ref="A44:L44"/>
    <mergeCell ref="A45:A47"/>
    <mergeCell ref="A33:A35"/>
    <mergeCell ref="L8:L10"/>
    <mergeCell ref="I8:I10"/>
    <mergeCell ref="J8:J10"/>
    <mergeCell ref="K8:K10"/>
    <mergeCell ref="L45:L47"/>
    <mergeCell ref="F46:H46"/>
    <mergeCell ref="K33:K35"/>
    <mergeCell ref="G4:H4"/>
    <mergeCell ref="A5:H5"/>
    <mergeCell ref="A6:H6"/>
    <mergeCell ref="A8:A10"/>
    <mergeCell ref="B8:B10"/>
    <mergeCell ref="C8:C10"/>
    <mergeCell ref="D8:H9"/>
  </mergeCells>
  <phoneticPr fontId="2" type="noConversion"/>
  <pageMargins left="0.75" right="0" top="0.62" bottom="0" header="0.61" footer="0.51181102362204722"/>
  <pageSetup paperSize="9" scale="60" orientation="landscape" r:id="rId1"/>
  <headerFooter alignWithMargins="0"/>
  <rowBreaks count="4" manualBreakCount="4">
    <brk id="31" max="12" man="1"/>
    <brk id="43" max="12" man="1"/>
    <brk id="51" max="12" man="1"/>
    <brk id="58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16"/>
  <sheetViews>
    <sheetView view="pageBreakPreview" zoomScaleNormal="100" workbookViewId="0">
      <selection activeCell="B16" sqref="B16:H16"/>
    </sheetView>
  </sheetViews>
  <sheetFormatPr defaultRowHeight="12.75" x14ac:dyDescent="0.2"/>
  <cols>
    <col min="1" max="1" width="20.42578125" customWidth="1"/>
    <col min="2" max="2" width="35.140625" customWidth="1"/>
    <col min="3" max="3" width="9.42578125" bestFit="1" customWidth="1"/>
    <col min="4" max="4" width="10" bestFit="1" customWidth="1"/>
    <col min="5" max="5" width="9.42578125" bestFit="1" customWidth="1"/>
    <col min="6" max="7" width="9.28515625" bestFit="1" customWidth="1"/>
    <col min="8" max="8" width="9.42578125" bestFit="1" customWidth="1"/>
    <col min="9" max="9" width="9.28515625" bestFit="1" customWidth="1"/>
    <col min="12" max="12" width="17.5703125" customWidth="1"/>
  </cols>
  <sheetData>
    <row r="1" spans="1:12" ht="30" customHeight="1" x14ac:dyDescent="0.2">
      <c r="A1" s="227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4.25" x14ac:dyDescent="0.2">
      <c r="A2" s="233" t="s">
        <v>9</v>
      </c>
      <c r="B2" s="233"/>
      <c r="C2" s="233"/>
      <c r="D2" s="233"/>
      <c r="E2" s="233"/>
      <c r="F2" s="233"/>
      <c r="G2" s="233"/>
      <c r="H2" s="233"/>
      <c r="I2" s="233"/>
      <c r="K2" s="121"/>
    </row>
    <row r="3" spans="1:12" ht="14.25" x14ac:dyDescent="0.2">
      <c r="A3" s="233" t="s">
        <v>82</v>
      </c>
      <c r="B3" s="233"/>
      <c r="C3" s="233"/>
      <c r="D3" s="233"/>
      <c r="E3" s="233"/>
      <c r="F3" s="233"/>
      <c r="G3" s="233"/>
      <c r="H3" s="233"/>
      <c r="I3" s="233"/>
    </row>
    <row r="4" spans="1:12" ht="16.5" x14ac:dyDescent="0.2">
      <c r="A4" s="33"/>
      <c r="B4" s="33"/>
      <c r="C4" s="33"/>
      <c r="D4" s="33"/>
      <c r="E4" s="33"/>
      <c r="F4" s="68"/>
      <c r="G4" s="34"/>
      <c r="H4" s="34"/>
      <c r="I4" s="34"/>
      <c r="K4" s="122"/>
    </row>
    <row r="5" spans="1:12" ht="12.75" customHeight="1" x14ac:dyDescent="0.2">
      <c r="A5" s="234" t="s">
        <v>17</v>
      </c>
      <c r="B5" s="234" t="s">
        <v>18</v>
      </c>
      <c r="C5" s="234" t="s">
        <v>19</v>
      </c>
      <c r="D5" s="234"/>
      <c r="E5" s="234"/>
      <c r="F5" s="234"/>
      <c r="G5" s="234"/>
      <c r="H5" s="234"/>
      <c r="I5" s="36" t="s">
        <v>20</v>
      </c>
      <c r="J5" s="228" t="s">
        <v>83</v>
      </c>
      <c r="K5" s="228" t="s">
        <v>84</v>
      </c>
      <c r="L5" s="228" t="s">
        <v>91</v>
      </c>
    </row>
    <row r="6" spans="1:12" x14ac:dyDescent="0.2">
      <c r="A6" s="234"/>
      <c r="B6" s="234"/>
      <c r="C6" s="234" t="s">
        <v>21</v>
      </c>
      <c r="D6" s="234" t="s">
        <v>22</v>
      </c>
      <c r="E6" s="234"/>
      <c r="F6" s="234"/>
      <c r="G6" s="234"/>
      <c r="H6" s="234"/>
      <c r="I6" s="234" t="s">
        <v>73</v>
      </c>
      <c r="J6" s="228"/>
      <c r="K6" s="228"/>
      <c r="L6" s="228"/>
    </row>
    <row r="7" spans="1:12" ht="87.75" customHeight="1" x14ac:dyDescent="0.2">
      <c r="A7" s="234"/>
      <c r="B7" s="234"/>
      <c r="C7" s="234"/>
      <c r="D7" s="36" t="s">
        <v>25</v>
      </c>
      <c r="E7" s="36" t="s">
        <v>15</v>
      </c>
      <c r="F7" s="36" t="s">
        <v>26</v>
      </c>
      <c r="G7" s="36" t="s">
        <v>74</v>
      </c>
      <c r="H7" s="36" t="s">
        <v>7</v>
      </c>
      <c r="I7" s="234"/>
      <c r="J7" s="228"/>
      <c r="K7" s="228"/>
      <c r="L7" s="228"/>
    </row>
    <row r="8" spans="1:12" x14ac:dyDescent="0.2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75">
        <v>10</v>
      </c>
      <c r="K8" s="75">
        <v>11</v>
      </c>
      <c r="L8" s="75">
        <v>12</v>
      </c>
    </row>
    <row r="9" spans="1:12" s="2" customFormat="1" ht="15" x14ac:dyDescent="0.2">
      <c r="A9" s="93" t="s">
        <v>75</v>
      </c>
      <c r="B9" s="230" t="s">
        <v>76</v>
      </c>
      <c r="C9" s="70">
        <f>D9+E9+F9+G9+H9</f>
        <v>8136</v>
      </c>
      <c r="D9" s="70">
        <v>781.05499999999995</v>
      </c>
      <c r="E9" s="70">
        <v>1252.9449999999999</v>
      </c>
      <c r="F9" s="70">
        <v>813.6</v>
      </c>
      <c r="G9" s="70">
        <v>0</v>
      </c>
      <c r="H9" s="70">
        <v>5288.4</v>
      </c>
      <c r="I9" s="91"/>
      <c r="J9" s="81">
        <v>262</v>
      </c>
      <c r="K9" s="81">
        <v>426</v>
      </c>
      <c r="L9" s="92" t="s">
        <v>92</v>
      </c>
    </row>
    <row r="10" spans="1:12" ht="15" x14ac:dyDescent="0.2">
      <c r="A10" s="69" t="s">
        <v>77</v>
      </c>
      <c r="B10" s="231"/>
      <c r="C10" s="70">
        <f>D10+E10+F10+G10+H10</f>
        <v>5516.2089999999998</v>
      </c>
      <c r="D10" s="70">
        <v>1287.117</v>
      </c>
      <c r="E10" s="70">
        <v>1833.8520000000001</v>
      </c>
      <c r="F10" s="70">
        <v>1139.04</v>
      </c>
      <c r="G10" s="70">
        <v>0</v>
      </c>
      <c r="H10" s="72">
        <v>1256.2</v>
      </c>
      <c r="I10" s="39"/>
      <c r="J10" s="43">
        <v>262</v>
      </c>
      <c r="K10" s="43">
        <v>426</v>
      </c>
      <c r="L10" s="79" t="s">
        <v>92</v>
      </c>
    </row>
    <row r="11" spans="1:12" ht="19.5" customHeight="1" x14ac:dyDescent="0.2">
      <c r="A11" s="69" t="s">
        <v>78</v>
      </c>
      <c r="B11" s="231"/>
      <c r="C11" s="70">
        <f>D11+E11+F11+G11+H11</f>
        <v>8770.5010000000002</v>
      </c>
      <c r="D11" s="70">
        <v>1149.048</v>
      </c>
      <c r="E11" s="70">
        <v>2340.2510000000002</v>
      </c>
      <c r="F11" s="70">
        <v>1338.77</v>
      </c>
      <c r="G11" s="70">
        <v>0</v>
      </c>
      <c r="H11" s="72">
        <v>3942.4319999999998</v>
      </c>
      <c r="I11" s="39"/>
      <c r="J11" s="43">
        <v>262</v>
      </c>
      <c r="K11" s="43">
        <v>426</v>
      </c>
      <c r="L11" s="79" t="s">
        <v>159</v>
      </c>
    </row>
    <row r="12" spans="1:12" ht="15" x14ac:dyDescent="0.2">
      <c r="A12" s="69" t="s">
        <v>79</v>
      </c>
      <c r="B12" s="231"/>
      <c r="C12" s="70">
        <f>D12+E12+F12+G12+H12</f>
        <v>4755.7280000000001</v>
      </c>
      <c r="D12" s="70">
        <v>456.76100000000002</v>
      </c>
      <c r="E12" s="70">
        <v>826.27800000000002</v>
      </c>
      <c r="F12" s="70">
        <v>513.21799999999996</v>
      </c>
      <c r="G12" s="70">
        <v>0</v>
      </c>
      <c r="H12" s="70">
        <v>2959.471</v>
      </c>
      <c r="I12" s="39"/>
      <c r="J12" s="43">
        <v>262</v>
      </c>
      <c r="K12" s="43">
        <v>426</v>
      </c>
      <c r="L12" s="79" t="s">
        <v>160</v>
      </c>
    </row>
    <row r="13" spans="1:12" ht="15" x14ac:dyDescent="0.2">
      <c r="A13" s="69" t="s">
        <v>80</v>
      </c>
      <c r="B13" s="232"/>
      <c r="C13" s="124">
        <f>D13+E13+F13+G13+H13</f>
        <v>2653.0450000000001</v>
      </c>
      <c r="D13" s="124">
        <v>243.15299999999999</v>
      </c>
      <c r="E13" s="124">
        <v>410.48500000000001</v>
      </c>
      <c r="F13" s="124">
        <v>300</v>
      </c>
      <c r="G13" s="124">
        <v>0</v>
      </c>
      <c r="H13" s="125">
        <v>1699.4069999999999</v>
      </c>
      <c r="I13" s="39"/>
      <c r="J13" s="43">
        <v>262</v>
      </c>
      <c r="K13" s="43">
        <v>426</v>
      </c>
      <c r="L13" s="79" t="s">
        <v>159</v>
      </c>
    </row>
    <row r="14" spans="1:12" ht="28.5" x14ac:dyDescent="0.2">
      <c r="A14" s="37" t="s">
        <v>81</v>
      </c>
      <c r="B14" s="123"/>
      <c r="C14" s="129">
        <f>SUM(C9:C13)</f>
        <v>29831.483</v>
      </c>
      <c r="D14" s="129">
        <f>SUM(D9:D13)</f>
        <v>3917.134</v>
      </c>
      <c r="E14" s="129">
        <f>SUM(E9:E13)</f>
        <v>6663.8110000000006</v>
      </c>
      <c r="F14" s="129">
        <f>SUM(F9:F13)</f>
        <v>4104.6279999999997</v>
      </c>
      <c r="G14" s="126">
        <v>0</v>
      </c>
      <c r="H14" s="129">
        <f>SUM(H9:H13)</f>
        <v>15145.909999999998</v>
      </c>
      <c r="I14" s="130"/>
      <c r="J14" s="43"/>
      <c r="K14" s="43"/>
      <c r="L14" s="79"/>
    </row>
    <row r="15" spans="1:12" ht="14.25" x14ac:dyDescent="0.2">
      <c r="A15" s="118"/>
      <c r="B15" s="119"/>
      <c r="C15" s="120"/>
      <c r="D15" s="120"/>
      <c r="E15" s="120"/>
      <c r="F15" s="120"/>
      <c r="G15" s="120"/>
      <c r="H15" s="120"/>
      <c r="I15" s="133"/>
      <c r="J15" s="134"/>
      <c r="K15" s="134"/>
      <c r="L15" s="135"/>
    </row>
    <row r="16" spans="1:12" ht="79.5" customHeight="1" x14ac:dyDescent="0.2">
      <c r="A16" s="1"/>
      <c r="B16" s="229"/>
      <c r="C16" s="229"/>
      <c r="D16" s="229"/>
      <c r="E16" s="229"/>
      <c r="F16" s="229"/>
      <c r="G16" s="229"/>
      <c r="H16" s="229"/>
      <c r="I16" s="119"/>
      <c r="J16" s="1"/>
      <c r="K16" s="1"/>
      <c r="L16" s="136"/>
    </row>
  </sheetData>
  <mergeCells count="14">
    <mergeCell ref="A1:L1"/>
    <mergeCell ref="K5:K7"/>
    <mergeCell ref="L5:L7"/>
    <mergeCell ref="B16:H16"/>
    <mergeCell ref="B9:B13"/>
    <mergeCell ref="J5:J7"/>
    <mergeCell ref="A2:I2"/>
    <mergeCell ref="A3:I3"/>
    <mergeCell ref="A5:A7"/>
    <mergeCell ref="B5:B7"/>
    <mergeCell ref="C5:H5"/>
    <mergeCell ref="C6:C7"/>
    <mergeCell ref="D6:H6"/>
    <mergeCell ref="I6:I7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14"/>
  <sheetViews>
    <sheetView view="pageBreakPreview" zoomScaleNormal="100" workbookViewId="0">
      <selection activeCell="E15" sqref="E15"/>
    </sheetView>
  </sheetViews>
  <sheetFormatPr defaultRowHeight="12.75" x14ac:dyDescent="0.2"/>
  <cols>
    <col min="1" max="1" width="21.42578125" customWidth="1"/>
    <col min="2" max="2" width="23.85546875" customWidth="1"/>
    <col min="3" max="3" width="11.85546875" customWidth="1"/>
    <col min="4" max="4" width="11.7109375" customWidth="1"/>
    <col min="5" max="5" width="9.28515625" bestFit="1" customWidth="1"/>
    <col min="6" max="6" width="10.7109375" customWidth="1"/>
    <col min="7" max="7" width="11.5703125" customWidth="1"/>
    <col min="8" max="8" width="9.42578125" bestFit="1" customWidth="1"/>
    <col min="9" max="9" width="11.85546875" customWidth="1"/>
    <col min="11" max="11" width="5.85546875" customWidth="1"/>
    <col min="12" max="12" width="21.140625" customWidth="1"/>
  </cols>
  <sheetData>
    <row r="1" spans="1:12" ht="39.75" customHeight="1" x14ac:dyDescent="0.2">
      <c r="A1" s="235">
        <v>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23.25" customHeight="1" x14ac:dyDescent="0.2">
      <c r="A2" s="236" t="s">
        <v>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42.75" customHeight="1" x14ac:dyDescent="0.2">
      <c r="A3" s="237" t="s">
        <v>72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6.5" x14ac:dyDescent="0.2">
      <c r="A4" s="137"/>
      <c r="B4" s="137"/>
      <c r="C4" s="137"/>
      <c r="D4" s="137"/>
      <c r="E4" s="137"/>
      <c r="F4" s="138"/>
      <c r="G4" s="139"/>
      <c r="H4" s="139"/>
      <c r="I4" s="139"/>
      <c r="J4" s="55"/>
      <c r="K4" s="55"/>
      <c r="L4" s="55"/>
    </row>
    <row r="5" spans="1:12" x14ac:dyDescent="0.2">
      <c r="A5" s="234" t="s">
        <v>17</v>
      </c>
      <c r="B5" s="234" t="s">
        <v>93</v>
      </c>
      <c r="C5" s="234" t="s">
        <v>19</v>
      </c>
      <c r="D5" s="234"/>
      <c r="E5" s="234"/>
      <c r="F5" s="234"/>
      <c r="G5" s="234"/>
      <c r="H5" s="234"/>
      <c r="I5" s="36" t="s">
        <v>20</v>
      </c>
      <c r="J5" s="228" t="s">
        <v>83</v>
      </c>
      <c r="K5" s="228" t="s">
        <v>84</v>
      </c>
      <c r="L5" s="228" t="s">
        <v>91</v>
      </c>
    </row>
    <row r="6" spans="1:12" x14ac:dyDescent="0.2">
      <c r="A6" s="234"/>
      <c r="B6" s="234"/>
      <c r="C6" s="234" t="s">
        <v>21</v>
      </c>
      <c r="D6" s="234" t="s">
        <v>22</v>
      </c>
      <c r="E6" s="234"/>
      <c r="F6" s="234"/>
      <c r="G6" s="234"/>
      <c r="H6" s="234"/>
      <c r="I6" s="234" t="s">
        <v>73</v>
      </c>
      <c r="J6" s="228"/>
      <c r="K6" s="228"/>
      <c r="L6" s="228"/>
    </row>
    <row r="7" spans="1:12" ht="54" customHeight="1" x14ac:dyDescent="0.2">
      <c r="A7" s="234"/>
      <c r="B7" s="234"/>
      <c r="C7" s="234"/>
      <c r="D7" s="36" t="s">
        <v>25</v>
      </c>
      <c r="E7" s="36" t="s">
        <v>15</v>
      </c>
      <c r="F7" s="36" t="s">
        <v>26</v>
      </c>
      <c r="G7" s="36" t="s">
        <v>74</v>
      </c>
      <c r="H7" s="36" t="s">
        <v>7</v>
      </c>
      <c r="I7" s="234"/>
      <c r="J7" s="228"/>
      <c r="K7" s="228"/>
      <c r="L7" s="228"/>
    </row>
    <row r="8" spans="1:12" x14ac:dyDescent="0.2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75">
        <v>10</v>
      </c>
      <c r="K8" s="75">
        <v>11</v>
      </c>
      <c r="L8" s="75">
        <v>12</v>
      </c>
    </row>
    <row r="9" spans="1:12" s="2" customFormat="1" ht="15" x14ac:dyDescent="0.2">
      <c r="A9" s="93" t="s">
        <v>75</v>
      </c>
      <c r="B9" s="234" t="s">
        <v>76</v>
      </c>
      <c r="C9" s="70">
        <f>D9+E9+F9+G9+H9</f>
        <v>4881.6000000000004</v>
      </c>
      <c r="D9" s="71">
        <v>0</v>
      </c>
      <c r="E9" s="70">
        <v>950</v>
      </c>
      <c r="F9" s="70">
        <v>514.48</v>
      </c>
      <c r="G9" s="71">
        <v>0</v>
      </c>
      <c r="H9" s="70">
        <v>3417.12</v>
      </c>
      <c r="I9" s="91"/>
      <c r="J9" s="81">
        <v>262</v>
      </c>
      <c r="K9" s="81">
        <v>426</v>
      </c>
      <c r="L9" s="92" t="s">
        <v>92</v>
      </c>
    </row>
    <row r="10" spans="1:12" ht="15" x14ac:dyDescent="0.2">
      <c r="A10" s="69" t="s">
        <v>77</v>
      </c>
      <c r="B10" s="234"/>
      <c r="C10" s="70">
        <f>D10+E10+F10+G10+H10</f>
        <v>0</v>
      </c>
      <c r="D10" s="71">
        <v>0</v>
      </c>
      <c r="E10" s="70">
        <v>0</v>
      </c>
      <c r="F10" s="70">
        <v>0</v>
      </c>
      <c r="G10" s="71">
        <v>0</v>
      </c>
      <c r="H10" s="72">
        <v>0</v>
      </c>
      <c r="I10" s="39"/>
      <c r="J10" s="43">
        <v>262</v>
      </c>
      <c r="K10" s="43">
        <v>426</v>
      </c>
      <c r="L10" s="79" t="s">
        <v>92</v>
      </c>
    </row>
    <row r="11" spans="1:12" ht="15" x14ac:dyDescent="0.2">
      <c r="A11" s="69" t="s">
        <v>78</v>
      </c>
      <c r="B11" s="234"/>
      <c r="C11" s="70">
        <f>D11+E11+F11+G11+H11</f>
        <v>0</v>
      </c>
      <c r="D11" s="71">
        <v>0</v>
      </c>
      <c r="E11" s="70">
        <v>0</v>
      </c>
      <c r="F11" s="70">
        <v>0</v>
      </c>
      <c r="G11" s="71">
        <v>0</v>
      </c>
      <c r="H11" s="72">
        <v>0</v>
      </c>
      <c r="I11" s="39"/>
      <c r="J11" s="43">
        <v>262</v>
      </c>
      <c r="K11" s="43">
        <v>426</v>
      </c>
      <c r="L11" s="79" t="s">
        <v>159</v>
      </c>
    </row>
    <row r="12" spans="1:12" ht="15" x14ac:dyDescent="0.2">
      <c r="A12" s="69" t="s">
        <v>79</v>
      </c>
      <c r="B12" s="234"/>
      <c r="C12" s="70">
        <v>0</v>
      </c>
      <c r="D12" s="71">
        <v>0</v>
      </c>
      <c r="E12" s="70">
        <v>0</v>
      </c>
      <c r="F12" s="70">
        <v>0</v>
      </c>
      <c r="G12" s="71">
        <v>0</v>
      </c>
      <c r="H12" s="72">
        <v>0</v>
      </c>
      <c r="I12" s="39"/>
      <c r="J12" s="43">
        <v>262</v>
      </c>
      <c r="K12" s="43">
        <v>426</v>
      </c>
      <c r="L12" s="79" t="s">
        <v>160</v>
      </c>
    </row>
    <row r="13" spans="1:12" ht="15" x14ac:dyDescent="0.2">
      <c r="A13" s="69" t="s">
        <v>80</v>
      </c>
      <c r="B13" s="234"/>
      <c r="C13" s="70">
        <f>D13+E13+F13+G13+H13</f>
        <v>0</v>
      </c>
      <c r="D13" s="71">
        <v>0</v>
      </c>
      <c r="E13" s="70">
        <v>0</v>
      </c>
      <c r="F13" s="70">
        <v>0</v>
      </c>
      <c r="G13" s="71">
        <v>0</v>
      </c>
      <c r="H13" s="72">
        <v>0</v>
      </c>
      <c r="I13" s="39"/>
      <c r="J13" s="43">
        <v>262</v>
      </c>
      <c r="K13" s="43">
        <v>426</v>
      </c>
      <c r="L13" s="79" t="s">
        <v>162</v>
      </c>
    </row>
    <row r="14" spans="1:12" ht="28.5" x14ac:dyDescent="0.2">
      <c r="A14" s="37" t="s">
        <v>81</v>
      </c>
      <c r="B14" s="38"/>
      <c r="C14" s="73">
        <f t="shared" ref="C14:H14" si="0">SUM(C9:C13)</f>
        <v>4881.6000000000004</v>
      </c>
      <c r="D14" s="73">
        <f t="shared" si="0"/>
        <v>0</v>
      </c>
      <c r="E14" s="73">
        <f t="shared" si="0"/>
        <v>950</v>
      </c>
      <c r="F14" s="73">
        <f t="shared" si="0"/>
        <v>514.48</v>
      </c>
      <c r="G14" s="73">
        <f t="shared" si="0"/>
        <v>0</v>
      </c>
      <c r="H14" s="73">
        <f t="shared" si="0"/>
        <v>3417.12</v>
      </c>
      <c r="I14" s="84"/>
      <c r="J14" s="55"/>
      <c r="K14" s="55"/>
      <c r="L14" s="55"/>
    </row>
  </sheetData>
  <mergeCells count="13">
    <mergeCell ref="A1:L1"/>
    <mergeCell ref="J5:J7"/>
    <mergeCell ref="K5:K7"/>
    <mergeCell ref="L5:L7"/>
    <mergeCell ref="B9:B13"/>
    <mergeCell ref="A2:L2"/>
    <mergeCell ref="A3:L3"/>
    <mergeCell ref="A5:A7"/>
    <mergeCell ref="B5:B7"/>
    <mergeCell ref="C5:H5"/>
    <mergeCell ref="C6:C7"/>
    <mergeCell ref="D6:H6"/>
    <mergeCell ref="I6:I7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43"/>
  <sheetViews>
    <sheetView zoomScale="75" zoomScaleNormal="100" zoomScaleSheetLayoutView="75" workbookViewId="0">
      <selection activeCell="C49" sqref="C49"/>
    </sheetView>
  </sheetViews>
  <sheetFormatPr defaultRowHeight="12.75" x14ac:dyDescent="0.2"/>
  <cols>
    <col min="1" max="1" width="25.85546875" customWidth="1"/>
    <col min="2" max="2" width="49.85546875" customWidth="1"/>
    <col min="3" max="4" width="10.140625" customWidth="1"/>
    <col min="5" max="5" width="12.42578125" customWidth="1"/>
    <col min="6" max="6" width="11.5703125" customWidth="1"/>
    <col min="7" max="7" width="10.42578125" bestFit="1" customWidth="1"/>
    <col min="9" max="9" width="11.28515625" customWidth="1"/>
    <col min="12" max="12" width="8" customWidth="1"/>
    <col min="13" max="13" width="5.7109375" customWidth="1"/>
    <col min="14" max="14" width="15" customWidth="1"/>
    <col min="15" max="15" width="9.28515625" bestFit="1" customWidth="1"/>
  </cols>
  <sheetData>
    <row r="1" spans="1:14" ht="21" customHeight="1" x14ac:dyDescent="0.2">
      <c r="A1" s="235">
        <v>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8.75" x14ac:dyDescent="0.3">
      <c r="A2" s="248" t="s">
        <v>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24" customHeight="1" x14ac:dyDescent="0.2">
      <c r="A3" s="249" t="s">
        <v>60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4" x14ac:dyDescent="0.2">
      <c r="A4" s="247" t="s">
        <v>0</v>
      </c>
      <c r="B4" s="234" t="s">
        <v>1</v>
      </c>
      <c r="C4" s="240" t="s">
        <v>2</v>
      </c>
      <c r="D4" s="240"/>
      <c r="E4" s="240"/>
      <c r="F4" s="240"/>
      <c r="G4" s="240"/>
      <c r="H4" s="240"/>
      <c r="I4" s="240" t="s">
        <v>3</v>
      </c>
      <c r="J4" s="240"/>
      <c r="K4" s="240"/>
      <c r="L4" s="228" t="s">
        <v>83</v>
      </c>
      <c r="M4" s="228" t="s">
        <v>84</v>
      </c>
      <c r="N4" s="228" t="s">
        <v>89</v>
      </c>
    </row>
    <row r="5" spans="1:14" ht="12.75" customHeight="1" x14ac:dyDescent="0.2">
      <c r="A5" s="247"/>
      <c r="B5" s="234"/>
      <c r="C5" s="240" t="s">
        <v>4</v>
      </c>
      <c r="D5" s="240" t="s">
        <v>22</v>
      </c>
      <c r="E5" s="240"/>
      <c r="F5" s="240"/>
      <c r="G5" s="240"/>
      <c r="H5" s="240"/>
      <c r="I5" s="246" t="s">
        <v>41</v>
      </c>
      <c r="J5" s="246"/>
      <c r="K5" s="246" t="s">
        <v>61</v>
      </c>
      <c r="L5" s="228"/>
      <c r="M5" s="228"/>
      <c r="N5" s="228"/>
    </row>
    <row r="6" spans="1:14" ht="54" customHeight="1" x14ac:dyDescent="0.2">
      <c r="A6" s="247"/>
      <c r="B6" s="234"/>
      <c r="C6" s="240"/>
      <c r="D6" s="42" t="s">
        <v>43</v>
      </c>
      <c r="E6" s="42" t="s">
        <v>71</v>
      </c>
      <c r="F6" s="42" t="s">
        <v>6</v>
      </c>
      <c r="G6" s="42" t="s">
        <v>34</v>
      </c>
      <c r="H6" s="42" t="s">
        <v>7</v>
      </c>
      <c r="I6" s="46" t="s">
        <v>4</v>
      </c>
      <c r="J6" s="46" t="s">
        <v>46</v>
      </c>
      <c r="K6" s="246"/>
      <c r="L6" s="228"/>
      <c r="M6" s="228"/>
      <c r="N6" s="228"/>
    </row>
    <row r="7" spans="1:14" ht="15.75" x14ac:dyDescent="0.25">
      <c r="A7" s="60">
        <v>1</v>
      </c>
      <c r="B7" s="61">
        <v>2</v>
      </c>
      <c r="C7" s="62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76">
        <v>12</v>
      </c>
      <c r="M7" s="76">
        <v>13</v>
      </c>
      <c r="N7" s="76">
        <v>14</v>
      </c>
    </row>
    <row r="8" spans="1:14" ht="31.5" x14ac:dyDescent="0.25">
      <c r="A8" s="55"/>
      <c r="B8" s="63" t="s">
        <v>62</v>
      </c>
      <c r="C8" s="64"/>
      <c r="D8" s="65"/>
      <c r="E8" s="65"/>
      <c r="F8" s="65"/>
      <c r="G8" s="65"/>
      <c r="H8" s="65"/>
      <c r="I8" s="65"/>
      <c r="J8" s="65"/>
      <c r="K8" s="65"/>
      <c r="L8" s="55"/>
      <c r="M8" s="55"/>
      <c r="N8" s="55"/>
    </row>
    <row r="9" spans="1:14" ht="15.75" x14ac:dyDescent="0.25">
      <c r="A9" s="18" t="s">
        <v>47</v>
      </c>
      <c r="B9" s="18"/>
      <c r="C9" s="66">
        <f t="shared" ref="C9:H9" si="0">C10</f>
        <v>101.404</v>
      </c>
      <c r="D9" s="66">
        <f t="shared" si="0"/>
        <v>0</v>
      </c>
      <c r="E9" s="66">
        <f t="shared" si="0"/>
        <v>0</v>
      </c>
      <c r="F9" s="66">
        <f t="shared" si="0"/>
        <v>101.404</v>
      </c>
      <c r="G9" s="66">
        <f t="shared" si="0"/>
        <v>0</v>
      </c>
      <c r="H9" s="66">
        <f t="shared" si="0"/>
        <v>0</v>
      </c>
      <c r="I9" s="57"/>
      <c r="J9" s="31"/>
      <c r="K9" s="31"/>
      <c r="L9" s="55"/>
      <c r="M9" s="55"/>
      <c r="N9" s="55"/>
    </row>
    <row r="10" spans="1:14" s="2" customFormat="1" ht="50.25" customHeight="1" x14ac:dyDescent="0.25">
      <c r="A10" s="116" t="s">
        <v>8</v>
      </c>
      <c r="B10" s="89" t="s">
        <v>131</v>
      </c>
      <c r="C10" s="7">
        <f>D10+E10+F10+G10+H10</f>
        <v>101.404</v>
      </c>
      <c r="D10" s="7">
        <v>0</v>
      </c>
      <c r="E10" s="7">
        <v>0</v>
      </c>
      <c r="F10" s="7">
        <v>101.404</v>
      </c>
      <c r="G10" s="7">
        <v>0</v>
      </c>
      <c r="H10" s="7">
        <v>0</v>
      </c>
      <c r="I10" s="82"/>
      <c r="J10" s="59"/>
      <c r="K10" s="59"/>
      <c r="L10" s="5">
        <v>225</v>
      </c>
      <c r="M10" s="5">
        <v>426</v>
      </c>
      <c r="N10" s="80" t="s">
        <v>90</v>
      </c>
    </row>
    <row r="11" spans="1:14" ht="15.75" x14ac:dyDescent="0.25">
      <c r="A11" s="18" t="s">
        <v>11</v>
      </c>
      <c r="B11" s="59"/>
      <c r="C11" s="10">
        <f>C14+C15+C16+C13+C12</f>
        <v>0</v>
      </c>
      <c r="D11" s="10">
        <f>SUM(D12:D16)</f>
        <v>0</v>
      </c>
      <c r="E11" s="10">
        <f>SUM(E12:E16)</f>
        <v>0</v>
      </c>
      <c r="F11" s="10">
        <f>SUM(F12:F16)</f>
        <v>0</v>
      </c>
      <c r="G11" s="10">
        <f>SUM(G12:G16)</f>
        <v>0</v>
      </c>
      <c r="H11" s="10">
        <f>SUM(H12:H16)</f>
        <v>0</v>
      </c>
      <c r="I11" s="82"/>
      <c r="J11" s="59"/>
      <c r="K11" s="59"/>
      <c r="L11" s="5"/>
      <c r="M11" s="5"/>
      <c r="N11" s="80"/>
    </row>
    <row r="12" spans="1:14" ht="48.75" customHeight="1" x14ac:dyDescent="0.25">
      <c r="A12" s="245" t="s">
        <v>8</v>
      </c>
      <c r="B12" s="6" t="s">
        <v>131</v>
      </c>
      <c r="C12" s="7">
        <f>D12+E12+F12+G12+H12</f>
        <v>0</v>
      </c>
      <c r="D12" s="10">
        <v>0</v>
      </c>
      <c r="E12" s="10">
        <v>0</v>
      </c>
      <c r="F12" s="7">
        <v>0</v>
      </c>
      <c r="G12" s="10">
        <v>0</v>
      </c>
      <c r="H12" s="10">
        <v>0</v>
      </c>
      <c r="I12" s="82"/>
      <c r="J12" s="59"/>
      <c r="K12" s="59"/>
      <c r="L12" s="5"/>
      <c r="M12" s="5"/>
      <c r="N12" s="80"/>
    </row>
    <row r="13" spans="1:14" ht="47.25" customHeight="1" x14ac:dyDescent="0.25">
      <c r="A13" s="218"/>
      <c r="B13" s="89" t="s">
        <v>116</v>
      </c>
      <c r="C13" s="7">
        <f>D13+E13+F13+G13+H13</f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2"/>
      <c r="J13" s="59"/>
      <c r="K13" s="59"/>
      <c r="L13" s="5"/>
      <c r="M13" s="5"/>
      <c r="N13" s="80"/>
    </row>
    <row r="14" spans="1:14" ht="31.5" x14ac:dyDescent="0.25">
      <c r="A14" s="218"/>
      <c r="B14" s="6" t="s">
        <v>117</v>
      </c>
      <c r="C14" s="7">
        <f>D14+E14+F14+G14+H14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2"/>
      <c r="J14" s="59"/>
      <c r="K14" s="59"/>
      <c r="L14" s="5"/>
      <c r="M14" s="5"/>
      <c r="N14" s="80"/>
    </row>
    <row r="15" spans="1:14" ht="31.5" x14ac:dyDescent="0.25">
      <c r="A15" s="218"/>
      <c r="B15" s="6" t="s">
        <v>118</v>
      </c>
      <c r="C15" s="7">
        <f>D15+E15+F15+G15+H15</f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2"/>
      <c r="J15" s="59"/>
      <c r="K15" s="59"/>
      <c r="L15" s="5"/>
      <c r="M15" s="5"/>
      <c r="N15" s="80"/>
    </row>
    <row r="16" spans="1:14" ht="35.25" customHeight="1" x14ac:dyDescent="0.25">
      <c r="A16" s="219"/>
      <c r="B16" s="6" t="s">
        <v>63</v>
      </c>
      <c r="C16" s="7">
        <f>D16+E16+F16+G16+H16</f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2"/>
      <c r="J16" s="59"/>
      <c r="K16" s="59"/>
      <c r="L16" s="5"/>
      <c r="M16" s="5"/>
      <c r="N16" s="80"/>
    </row>
    <row r="17" spans="1:14" ht="15.75" x14ac:dyDescent="0.25">
      <c r="A17" s="18" t="s">
        <v>12</v>
      </c>
      <c r="B17" s="18"/>
      <c r="C17" s="10">
        <v>1046.3109999999999</v>
      </c>
      <c r="D17" s="10">
        <f>D21+D22+D19</f>
        <v>0</v>
      </c>
      <c r="E17" s="10">
        <f>E21+E22+E19+E23</f>
        <v>950</v>
      </c>
      <c r="F17" s="10">
        <v>96.311000000000007</v>
      </c>
      <c r="G17" s="10">
        <f>G21+G22+G19</f>
        <v>0</v>
      </c>
      <c r="H17" s="10">
        <f>H21+H22+H19</f>
        <v>0</v>
      </c>
      <c r="I17" s="10"/>
      <c r="J17" s="59"/>
      <c r="K17" s="59"/>
      <c r="L17" s="5"/>
      <c r="M17" s="5"/>
      <c r="N17" s="80"/>
    </row>
    <row r="18" spans="1:14" ht="47.25" customHeight="1" x14ac:dyDescent="0.25">
      <c r="A18" s="245" t="s">
        <v>8</v>
      </c>
      <c r="B18" s="89" t="s">
        <v>116</v>
      </c>
      <c r="C18" s="7">
        <f>C19+C20+C21+C22+C23</f>
        <v>1046.3109999999999</v>
      </c>
      <c r="D18" s="7">
        <f>D19+D20+D21+D22+D23</f>
        <v>0</v>
      </c>
      <c r="E18" s="7">
        <f>E19+E20+E21+E22+E23</f>
        <v>950</v>
      </c>
      <c r="F18" s="7">
        <f>F19+F20+F21+F22+F23</f>
        <v>96.311000000000007</v>
      </c>
      <c r="G18" s="7">
        <v>0</v>
      </c>
      <c r="H18" s="7">
        <v>0</v>
      </c>
      <c r="I18" s="10"/>
      <c r="J18" s="7"/>
      <c r="K18" s="59"/>
      <c r="L18" s="5">
        <v>226</v>
      </c>
      <c r="M18" s="5">
        <v>426</v>
      </c>
      <c r="N18" s="80" t="s">
        <v>146</v>
      </c>
    </row>
    <row r="19" spans="1:14" ht="47.25" x14ac:dyDescent="0.25">
      <c r="A19" s="218"/>
      <c r="B19" s="6" t="s">
        <v>119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2"/>
      <c r="J19" s="59"/>
      <c r="K19" s="59"/>
      <c r="L19" s="5"/>
      <c r="M19" s="5"/>
      <c r="N19" s="80"/>
    </row>
    <row r="20" spans="1:14" ht="47.25" x14ac:dyDescent="0.25">
      <c r="A20" s="218"/>
      <c r="B20" s="6" t="s">
        <v>147</v>
      </c>
      <c r="C20" s="7">
        <v>47.439</v>
      </c>
      <c r="D20" s="7">
        <v>0</v>
      </c>
      <c r="E20" s="7">
        <v>0</v>
      </c>
      <c r="F20" s="7">
        <v>47.439</v>
      </c>
      <c r="G20" s="7">
        <v>0</v>
      </c>
      <c r="H20" s="7">
        <v>0</v>
      </c>
      <c r="I20" s="82"/>
      <c r="J20" s="59"/>
      <c r="K20" s="59"/>
      <c r="L20" s="5">
        <v>226</v>
      </c>
      <c r="M20" s="5">
        <v>426</v>
      </c>
      <c r="N20" s="80" t="s">
        <v>145</v>
      </c>
    </row>
    <row r="21" spans="1:14" ht="35.25" customHeight="1" x14ac:dyDescent="0.25">
      <c r="A21" s="218"/>
      <c r="B21" s="6" t="s">
        <v>69</v>
      </c>
      <c r="C21" s="7">
        <f>D21+E21+F21+G21+H21</f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2"/>
      <c r="J21" s="59"/>
      <c r="K21" s="59"/>
      <c r="L21" s="5"/>
      <c r="M21" s="5"/>
      <c r="N21" s="80"/>
    </row>
    <row r="22" spans="1:14" ht="37.5" customHeight="1" x14ac:dyDescent="0.25">
      <c r="A22" s="218"/>
      <c r="B22" s="6" t="s">
        <v>70</v>
      </c>
      <c r="C22" s="7">
        <f>D22+E22+F22+G22+H22</f>
        <v>0</v>
      </c>
      <c r="D22" s="56">
        <v>0</v>
      </c>
      <c r="E22" s="7">
        <v>0</v>
      </c>
      <c r="F22" s="7">
        <v>0</v>
      </c>
      <c r="G22" s="7">
        <v>0</v>
      </c>
      <c r="H22" s="7">
        <v>0</v>
      </c>
      <c r="I22" s="82"/>
      <c r="J22" s="59"/>
      <c r="K22" s="59"/>
      <c r="L22" s="5"/>
      <c r="M22" s="5"/>
      <c r="N22" s="80"/>
    </row>
    <row r="23" spans="1:14" ht="42.75" customHeight="1" x14ac:dyDescent="0.25">
      <c r="A23" s="219"/>
      <c r="B23" s="6" t="s">
        <v>143</v>
      </c>
      <c r="C23" s="7">
        <v>998.87199999999996</v>
      </c>
      <c r="D23" s="56">
        <v>0</v>
      </c>
      <c r="E23" s="7">
        <v>950</v>
      </c>
      <c r="F23" s="7">
        <v>48.872</v>
      </c>
      <c r="G23" s="7">
        <v>0</v>
      </c>
      <c r="H23" s="7">
        <v>0</v>
      </c>
      <c r="I23" s="58"/>
      <c r="J23" s="59"/>
      <c r="K23" s="59"/>
      <c r="L23" s="5">
        <v>226</v>
      </c>
      <c r="M23" s="5">
        <v>426</v>
      </c>
      <c r="N23" s="80" t="s">
        <v>146</v>
      </c>
    </row>
    <row r="24" spans="1:14" ht="15.75" x14ac:dyDescent="0.25">
      <c r="A24" s="18" t="s">
        <v>13</v>
      </c>
      <c r="B24" s="18"/>
      <c r="C24" s="10">
        <f>C26+C27</f>
        <v>0</v>
      </c>
      <c r="D24" s="10">
        <f>D26+D27</f>
        <v>0</v>
      </c>
      <c r="E24" s="10">
        <f>E26+E27</f>
        <v>0</v>
      </c>
      <c r="F24" s="10">
        <f>F25+F27</f>
        <v>0</v>
      </c>
      <c r="G24" s="10">
        <f>G26+G27</f>
        <v>0</v>
      </c>
      <c r="H24" s="10">
        <f>H26+H27</f>
        <v>0</v>
      </c>
      <c r="I24" s="82"/>
      <c r="J24" s="59"/>
      <c r="K24" s="59"/>
      <c r="L24" s="5"/>
      <c r="M24" s="5"/>
      <c r="N24" s="80"/>
    </row>
    <row r="25" spans="1:14" ht="47.25" hidden="1" x14ac:dyDescent="0.25">
      <c r="A25" s="18"/>
      <c r="B25" s="89" t="s">
        <v>116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2"/>
      <c r="J25" s="59"/>
      <c r="K25" s="59"/>
      <c r="L25" s="5"/>
      <c r="M25" s="5"/>
      <c r="N25" s="80"/>
    </row>
    <row r="26" spans="1:14" ht="51.75" hidden="1" customHeight="1" x14ac:dyDescent="0.25">
      <c r="A26" s="244" t="s">
        <v>8</v>
      </c>
      <c r="B26" s="6" t="s">
        <v>64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2"/>
      <c r="J26" s="59"/>
      <c r="K26" s="59"/>
      <c r="L26" s="5">
        <v>226</v>
      </c>
      <c r="M26" s="5">
        <v>426</v>
      </c>
      <c r="N26" s="80" t="s">
        <v>90</v>
      </c>
    </row>
    <row r="27" spans="1:14" ht="36" hidden="1" customHeight="1" x14ac:dyDescent="0.25">
      <c r="A27" s="244"/>
      <c r="B27" s="6" t="s">
        <v>65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2"/>
      <c r="J27" s="59"/>
      <c r="K27" s="59"/>
      <c r="L27" s="5"/>
      <c r="M27" s="5"/>
      <c r="N27" s="80"/>
    </row>
    <row r="28" spans="1:14" ht="15.75" x14ac:dyDescent="0.25">
      <c r="A28" s="18" t="s">
        <v>14</v>
      </c>
      <c r="B28" s="18"/>
      <c r="C28" s="10">
        <v>0</v>
      </c>
      <c r="D28" s="10">
        <f>D30</f>
        <v>0</v>
      </c>
      <c r="E28" s="10">
        <f>E30</f>
        <v>0</v>
      </c>
      <c r="F28" s="10">
        <v>0</v>
      </c>
      <c r="G28" s="10">
        <f>G30</f>
        <v>0</v>
      </c>
      <c r="H28" s="10">
        <f>H30</f>
        <v>0</v>
      </c>
      <c r="I28" s="82"/>
      <c r="J28" s="59"/>
      <c r="K28" s="59"/>
      <c r="L28" s="5"/>
      <c r="M28" s="5"/>
      <c r="N28" s="80"/>
    </row>
    <row r="29" spans="1:14" ht="67.5" customHeight="1" x14ac:dyDescent="0.25">
      <c r="A29" s="245" t="s">
        <v>8</v>
      </c>
      <c r="B29" s="89" t="s">
        <v>116</v>
      </c>
      <c r="C29" s="7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82"/>
      <c r="J29" s="59"/>
      <c r="K29" s="59"/>
      <c r="L29" s="5"/>
      <c r="M29" s="5"/>
      <c r="N29" s="80"/>
    </row>
    <row r="30" spans="1:14" ht="66.75" customHeight="1" x14ac:dyDescent="0.25">
      <c r="A30" s="219"/>
      <c r="B30" s="6" t="s">
        <v>120</v>
      </c>
      <c r="C30" s="7">
        <v>0</v>
      </c>
      <c r="D30" s="14">
        <v>0</v>
      </c>
      <c r="E30" s="14">
        <v>0</v>
      </c>
      <c r="F30" s="7">
        <v>0</v>
      </c>
      <c r="G30" s="14">
        <v>0</v>
      </c>
      <c r="H30" s="14">
        <v>0</v>
      </c>
      <c r="I30" s="82"/>
      <c r="J30" s="59"/>
      <c r="K30" s="59"/>
      <c r="L30" s="5">
        <v>226</v>
      </c>
      <c r="M30" s="5">
        <v>426</v>
      </c>
      <c r="N30" s="80" t="s">
        <v>90</v>
      </c>
    </row>
    <row r="31" spans="1:14" ht="43.5" customHeight="1" x14ac:dyDescent="0.2">
      <c r="A31" s="238">
        <v>24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</row>
    <row r="32" spans="1:14" ht="15.75" customHeight="1" x14ac:dyDescent="0.2">
      <c r="A32" s="241" t="s">
        <v>66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3"/>
    </row>
    <row r="33" spans="1:14" ht="15.75" x14ac:dyDescent="0.25">
      <c r="A33" s="18" t="s">
        <v>10</v>
      </c>
      <c r="B33" s="6"/>
      <c r="C33" s="10">
        <v>0</v>
      </c>
      <c r="D33" s="58">
        <v>0</v>
      </c>
      <c r="E33" s="10">
        <v>0</v>
      </c>
      <c r="F33" s="10">
        <v>0</v>
      </c>
      <c r="G33" s="58">
        <v>0</v>
      </c>
      <c r="H33" s="58">
        <v>0</v>
      </c>
      <c r="I33" s="59"/>
      <c r="J33" s="59"/>
      <c r="K33" s="59"/>
      <c r="L33" s="21"/>
      <c r="M33" s="21"/>
      <c r="N33" s="21"/>
    </row>
    <row r="34" spans="1:14" ht="112.5" customHeight="1" x14ac:dyDescent="0.25">
      <c r="A34" s="12" t="s">
        <v>8</v>
      </c>
      <c r="B34" s="6" t="s">
        <v>67</v>
      </c>
      <c r="C34" s="7">
        <v>0</v>
      </c>
      <c r="D34" s="56">
        <v>0</v>
      </c>
      <c r="E34" s="7">
        <v>0</v>
      </c>
      <c r="F34" s="7">
        <v>0</v>
      </c>
      <c r="G34" s="56">
        <v>0</v>
      </c>
      <c r="H34" s="56">
        <v>0</v>
      </c>
      <c r="I34" s="59"/>
      <c r="J34" s="59"/>
      <c r="K34" s="59"/>
      <c r="L34" s="21"/>
      <c r="M34" s="21"/>
      <c r="N34" s="21"/>
    </row>
    <row r="35" spans="1:14" ht="15.75" x14ac:dyDescent="0.25">
      <c r="A35" s="18" t="s">
        <v>11</v>
      </c>
      <c r="B35" s="6"/>
      <c r="C35" s="10">
        <v>0</v>
      </c>
      <c r="D35" s="58">
        <v>0</v>
      </c>
      <c r="E35" s="10">
        <v>0</v>
      </c>
      <c r="F35" s="10">
        <v>0</v>
      </c>
      <c r="G35" s="58">
        <v>0</v>
      </c>
      <c r="H35" s="58">
        <v>0</v>
      </c>
      <c r="I35" s="59"/>
      <c r="J35" s="59"/>
      <c r="K35" s="59"/>
      <c r="L35" s="21"/>
      <c r="M35" s="21"/>
      <c r="N35" s="21"/>
    </row>
    <row r="36" spans="1:14" ht="111" customHeight="1" x14ac:dyDescent="0.25">
      <c r="A36" s="12" t="s">
        <v>8</v>
      </c>
      <c r="B36" s="6" t="s">
        <v>67</v>
      </c>
      <c r="C36" s="7">
        <v>0</v>
      </c>
      <c r="D36" s="56">
        <v>0</v>
      </c>
      <c r="E36" s="7">
        <v>0</v>
      </c>
      <c r="F36" s="7">
        <v>0</v>
      </c>
      <c r="G36" s="56">
        <v>0</v>
      </c>
      <c r="H36" s="56">
        <v>0</v>
      </c>
      <c r="I36" s="59"/>
      <c r="J36" s="59"/>
      <c r="K36" s="59"/>
      <c r="L36" s="21"/>
      <c r="M36" s="21"/>
      <c r="N36" s="21"/>
    </row>
    <row r="37" spans="1:14" ht="15.75" x14ac:dyDescent="0.25">
      <c r="A37" s="18" t="s">
        <v>12</v>
      </c>
      <c r="B37" s="6"/>
      <c r="C37" s="10">
        <v>0</v>
      </c>
      <c r="D37" s="58">
        <v>0</v>
      </c>
      <c r="E37" s="10">
        <v>0</v>
      </c>
      <c r="F37" s="10">
        <v>0</v>
      </c>
      <c r="G37" s="58">
        <v>0</v>
      </c>
      <c r="H37" s="58">
        <v>0</v>
      </c>
      <c r="I37" s="59"/>
      <c r="J37" s="59"/>
      <c r="K37" s="59"/>
      <c r="L37" s="21"/>
      <c r="M37" s="21"/>
      <c r="N37" s="21"/>
    </row>
    <row r="38" spans="1:14" ht="108" customHeight="1" x14ac:dyDescent="0.25">
      <c r="A38" s="12" t="s">
        <v>8</v>
      </c>
      <c r="B38" s="6" t="s">
        <v>67</v>
      </c>
      <c r="C38" s="7">
        <v>0</v>
      </c>
      <c r="D38" s="56">
        <v>0</v>
      </c>
      <c r="E38" s="7">
        <v>0</v>
      </c>
      <c r="F38" s="7">
        <v>0</v>
      </c>
      <c r="G38" s="56">
        <v>0</v>
      </c>
      <c r="H38" s="56">
        <v>0</v>
      </c>
      <c r="I38" s="59"/>
      <c r="J38" s="59"/>
      <c r="K38" s="59"/>
      <c r="L38" s="21"/>
      <c r="M38" s="21"/>
      <c r="N38" s="21"/>
    </row>
    <row r="39" spans="1:14" ht="15.75" x14ac:dyDescent="0.25">
      <c r="A39" s="18" t="s">
        <v>13</v>
      </c>
      <c r="B39" s="6"/>
      <c r="C39" s="10">
        <v>0</v>
      </c>
      <c r="D39" s="58">
        <v>0</v>
      </c>
      <c r="E39" s="10">
        <v>0</v>
      </c>
      <c r="F39" s="10">
        <v>0</v>
      </c>
      <c r="G39" s="58">
        <v>0</v>
      </c>
      <c r="H39" s="58">
        <v>0</v>
      </c>
      <c r="I39" s="59"/>
      <c r="J39" s="59"/>
      <c r="K39" s="59"/>
      <c r="L39" s="21"/>
      <c r="M39" s="21"/>
      <c r="N39" s="21"/>
    </row>
    <row r="40" spans="1:14" ht="112.5" customHeight="1" x14ac:dyDescent="0.25">
      <c r="A40" s="12" t="s">
        <v>8</v>
      </c>
      <c r="B40" s="6" t="s">
        <v>67</v>
      </c>
      <c r="C40" s="7">
        <v>0</v>
      </c>
      <c r="D40" s="56">
        <v>0</v>
      </c>
      <c r="E40" s="7">
        <v>0</v>
      </c>
      <c r="F40" s="7">
        <v>0</v>
      </c>
      <c r="G40" s="56">
        <v>0</v>
      </c>
      <c r="H40" s="56">
        <v>0</v>
      </c>
      <c r="I40" s="59"/>
      <c r="J40" s="59"/>
      <c r="K40" s="59"/>
      <c r="L40" s="21"/>
      <c r="M40" s="21"/>
      <c r="N40" s="21"/>
    </row>
    <row r="41" spans="1:14" ht="15.75" x14ac:dyDescent="0.25">
      <c r="A41" s="18" t="s">
        <v>14</v>
      </c>
      <c r="B41" s="6"/>
      <c r="C41" s="10">
        <v>0</v>
      </c>
      <c r="D41" s="58">
        <v>0</v>
      </c>
      <c r="E41" s="10">
        <v>0</v>
      </c>
      <c r="F41" s="10">
        <v>0</v>
      </c>
      <c r="G41" s="58">
        <v>0</v>
      </c>
      <c r="H41" s="58">
        <v>0</v>
      </c>
      <c r="I41" s="59"/>
      <c r="J41" s="59"/>
      <c r="K41" s="59"/>
      <c r="L41" s="21"/>
      <c r="M41" s="21"/>
      <c r="N41" s="21"/>
    </row>
    <row r="42" spans="1:14" ht="112.5" customHeight="1" x14ac:dyDescent="0.25">
      <c r="A42" s="12" t="s">
        <v>8</v>
      </c>
      <c r="B42" s="6" t="s">
        <v>67</v>
      </c>
      <c r="C42" s="7">
        <v>0</v>
      </c>
      <c r="D42" s="56">
        <v>0</v>
      </c>
      <c r="E42" s="7">
        <v>0</v>
      </c>
      <c r="F42" s="7">
        <v>0</v>
      </c>
      <c r="G42" s="56">
        <v>0</v>
      </c>
      <c r="H42" s="56">
        <v>0</v>
      </c>
      <c r="I42" s="59"/>
      <c r="J42" s="59"/>
      <c r="K42" s="59"/>
      <c r="L42" s="21"/>
      <c r="M42" s="21"/>
      <c r="N42" s="21"/>
    </row>
    <row r="43" spans="1:14" ht="15.75" x14ac:dyDescent="0.25">
      <c r="A43" s="67" t="s">
        <v>68</v>
      </c>
      <c r="B43" s="6"/>
      <c r="C43" s="10">
        <f>C9+C11+C17+C24+C28+C33+C35+C37+C39</f>
        <v>1147.7149999999999</v>
      </c>
      <c r="D43" s="10">
        <f>D9+D11+D17+D24+D28+D33+D35+D37+D39+D41</f>
        <v>0</v>
      </c>
      <c r="E43" s="10">
        <f>E9+E11+E17+E24+E28+E33+E35+E37+E39</f>
        <v>950</v>
      </c>
      <c r="F43" s="10">
        <f>F9+F11+F17+F24+F28+F33+F35+F37+F39+F41</f>
        <v>197.715</v>
      </c>
      <c r="G43" s="10">
        <f>G9+G11+G17+G24+G28+G33+G35+G37+G39+G41</f>
        <v>0</v>
      </c>
      <c r="H43" s="10">
        <f>H9+H11+H17+H24+H28+H33+H35+H37+H39+H41</f>
        <v>0</v>
      </c>
      <c r="I43" s="7"/>
      <c r="J43" s="59"/>
      <c r="K43" s="59"/>
      <c r="L43" s="21"/>
      <c r="M43" s="21"/>
      <c r="N43" s="21"/>
    </row>
  </sheetData>
  <mergeCells count="20">
    <mergeCell ref="A1:N1"/>
    <mergeCell ref="B4:B6"/>
    <mergeCell ref="I5:J5"/>
    <mergeCell ref="K5:K6"/>
    <mergeCell ref="A4:A6"/>
    <mergeCell ref="L4:L6"/>
    <mergeCell ref="A2:N2"/>
    <mergeCell ref="A3:N3"/>
    <mergeCell ref="C4:H4"/>
    <mergeCell ref="I4:K4"/>
    <mergeCell ref="A31:N31"/>
    <mergeCell ref="C5:C6"/>
    <mergeCell ref="D5:H5"/>
    <mergeCell ref="A32:N32"/>
    <mergeCell ref="A26:A27"/>
    <mergeCell ref="A29:A30"/>
    <mergeCell ref="M4:M6"/>
    <mergeCell ref="N4:N6"/>
    <mergeCell ref="A18:A23"/>
    <mergeCell ref="A12:A16"/>
  </mergeCells>
  <phoneticPr fontId="2" type="noConversion"/>
  <pageMargins left="0.74803149606299213" right="0.27559055118110237" top="0.59055118110236227" bottom="0.59055118110236227" header="0.51181102362204722" footer="0.51181102362204722"/>
  <pageSetup paperSize="9" scale="70" orientation="landscape" r:id="rId1"/>
  <headerFooter alignWithMargins="0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47"/>
  <sheetViews>
    <sheetView zoomScale="75" zoomScaleNormal="100" zoomScaleSheetLayoutView="100" workbookViewId="0">
      <selection activeCell="G58" sqref="G58"/>
    </sheetView>
  </sheetViews>
  <sheetFormatPr defaultRowHeight="12.75" x14ac:dyDescent="0.2"/>
  <cols>
    <col min="1" max="1" width="21" customWidth="1"/>
    <col min="2" max="2" width="42" customWidth="1"/>
    <col min="3" max="4" width="11.85546875" bestFit="1" customWidth="1"/>
    <col min="5" max="5" width="10.5703125" bestFit="1" customWidth="1"/>
    <col min="6" max="6" width="13.5703125" customWidth="1"/>
    <col min="7" max="9" width="9.28515625" bestFit="1" customWidth="1"/>
    <col min="10" max="10" width="11.42578125" customWidth="1"/>
    <col min="11" max="11" width="11.140625" customWidth="1"/>
    <col min="12" max="12" width="8.140625" customWidth="1"/>
    <col min="13" max="13" width="5.85546875" customWidth="1"/>
    <col min="14" max="14" width="13.28515625" customWidth="1"/>
  </cols>
  <sheetData>
    <row r="1" spans="1:14" ht="32.25" customHeight="1" x14ac:dyDescent="0.2">
      <c r="A1" s="235">
        <v>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4.25" customHeight="1" x14ac:dyDescent="0.2">
      <c r="A2" s="233" t="s">
        <v>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4.25" customHeight="1" x14ac:dyDescent="0.2">
      <c r="A3" s="233" t="s">
        <v>16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4.25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4" ht="14.25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4" ht="16.5" x14ac:dyDescent="0.2">
      <c r="A6" s="32"/>
      <c r="B6" s="33"/>
      <c r="C6" s="33"/>
      <c r="D6" s="33"/>
      <c r="E6" s="33"/>
      <c r="F6" s="33"/>
      <c r="G6" s="34"/>
      <c r="H6" s="34"/>
      <c r="I6" s="34"/>
      <c r="J6" s="34"/>
      <c r="K6" s="34"/>
    </row>
    <row r="7" spans="1:14" ht="25.5" customHeight="1" x14ac:dyDescent="0.2">
      <c r="A7" s="230" t="s">
        <v>17</v>
      </c>
      <c r="B7" s="230" t="s">
        <v>18</v>
      </c>
      <c r="C7" s="258" t="s">
        <v>19</v>
      </c>
      <c r="D7" s="259"/>
      <c r="E7" s="259"/>
      <c r="F7" s="259"/>
      <c r="G7" s="259"/>
      <c r="H7" s="260"/>
      <c r="I7" s="258" t="s">
        <v>20</v>
      </c>
      <c r="J7" s="259"/>
      <c r="K7" s="260"/>
      <c r="L7" s="228" t="s">
        <v>83</v>
      </c>
      <c r="M7" s="228" t="s">
        <v>84</v>
      </c>
      <c r="N7" s="228" t="s">
        <v>85</v>
      </c>
    </row>
    <row r="8" spans="1:14" ht="30.75" customHeight="1" x14ac:dyDescent="0.2">
      <c r="A8" s="231"/>
      <c r="B8" s="231"/>
      <c r="C8" s="230" t="s">
        <v>21</v>
      </c>
      <c r="D8" s="258" t="s">
        <v>22</v>
      </c>
      <c r="E8" s="259"/>
      <c r="F8" s="259"/>
      <c r="G8" s="259"/>
      <c r="H8" s="260"/>
      <c r="I8" s="258" t="s">
        <v>23</v>
      </c>
      <c r="J8" s="260"/>
      <c r="K8" s="230" t="s">
        <v>24</v>
      </c>
      <c r="L8" s="228"/>
      <c r="M8" s="228"/>
      <c r="N8" s="228"/>
    </row>
    <row r="9" spans="1:14" ht="45" customHeight="1" x14ac:dyDescent="0.2">
      <c r="A9" s="232"/>
      <c r="B9" s="232"/>
      <c r="C9" s="232"/>
      <c r="D9" s="36" t="s">
        <v>25</v>
      </c>
      <c r="E9" s="36" t="s">
        <v>15</v>
      </c>
      <c r="F9" s="36" t="s">
        <v>26</v>
      </c>
      <c r="G9" s="36" t="s">
        <v>34</v>
      </c>
      <c r="H9" s="36" t="s">
        <v>7</v>
      </c>
      <c r="I9" s="35" t="s">
        <v>4</v>
      </c>
      <c r="J9" s="35" t="s">
        <v>27</v>
      </c>
      <c r="K9" s="232"/>
      <c r="L9" s="228"/>
      <c r="M9" s="228"/>
      <c r="N9" s="228"/>
    </row>
    <row r="10" spans="1:14" x14ac:dyDescent="0.2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75">
        <v>12</v>
      </c>
      <c r="M10" s="75">
        <v>13</v>
      </c>
      <c r="N10" s="75">
        <v>14</v>
      </c>
    </row>
    <row r="11" spans="1:14" ht="15.75" customHeight="1" x14ac:dyDescent="0.2">
      <c r="A11" s="37" t="s">
        <v>28</v>
      </c>
      <c r="B11" s="38" t="s">
        <v>122</v>
      </c>
      <c r="C11" s="83">
        <f>D11+E11+F11+G11+H11</f>
        <v>3758.1480000000006</v>
      </c>
      <c r="D11" s="83">
        <f>SUM(D12:D18)</f>
        <v>0</v>
      </c>
      <c r="E11" s="83">
        <f>SUM(E12:E18)</f>
        <v>0</v>
      </c>
      <c r="F11" s="83">
        <f>SUM(F12:F19)</f>
        <v>3758.1480000000006</v>
      </c>
      <c r="G11" s="83">
        <f>SUM(G12:G18)</f>
        <v>0</v>
      </c>
      <c r="H11" s="83">
        <f>SUM(H12:H18)</f>
        <v>0</v>
      </c>
      <c r="I11" s="38">
        <v>0</v>
      </c>
      <c r="J11" s="38">
        <v>0</v>
      </c>
      <c r="K11" s="38">
        <v>0</v>
      </c>
      <c r="L11" s="55"/>
      <c r="M11" s="55"/>
      <c r="N11" s="92"/>
    </row>
    <row r="12" spans="1:14" ht="24.75" customHeight="1" x14ac:dyDescent="0.2">
      <c r="A12" s="252" t="s">
        <v>35</v>
      </c>
      <c r="B12" s="117" t="s">
        <v>127</v>
      </c>
      <c r="C12" s="85">
        <f t="shared" ref="C12:C19" si="0">D12+E12+F12+G12+H12</f>
        <v>10.992000000000001</v>
      </c>
      <c r="D12" s="86">
        <v>0</v>
      </c>
      <c r="E12" s="86">
        <v>0</v>
      </c>
      <c r="F12" s="85">
        <v>10.992000000000001</v>
      </c>
      <c r="G12" s="86">
        <v>0</v>
      </c>
      <c r="H12" s="86">
        <v>0</v>
      </c>
      <c r="I12" s="39">
        <v>0</v>
      </c>
      <c r="J12" s="39">
        <v>0</v>
      </c>
      <c r="K12" s="39">
        <v>0</v>
      </c>
      <c r="L12" s="81">
        <v>226</v>
      </c>
      <c r="M12" s="81">
        <v>426</v>
      </c>
      <c r="N12" s="92" t="s">
        <v>87</v>
      </c>
    </row>
    <row r="13" spans="1:14" ht="31.5" customHeight="1" x14ac:dyDescent="0.2">
      <c r="A13" s="253"/>
      <c r="B13" s="117" t="s">
        <v>128</v>
      </c>
      <c r="C13" s="85">
        <f t="shared" si="0"/>
        <v>12</v>
      </c>
      <c r="D13" s="86">
        <v>0</v>
      </c>
      <c r="E13" s="86">
        <v>0</v>
      </c>
      <c r="F13" s="85">
        <v>12</v>
      </c>
      <c r="G13" s="86">
        <v>0</v>
      </c>
      <c r="H13" s="86">
        <v>0</v>
      </c>
      <c r="I13" s="39">
        <v>0</v>
      </c>
      <c r="J13" s="39">
        <v>0</v>
      </c>
      <c r="K13" s="39">
        <v>0</v>
      </c>
      <c r="L13" s="81">
        <v>226</v>
      </c>
      <c r="M13" s="81">
        <v>426</v>
      </c>
      <c r="N13" s="92" t="s">
        <v>87</v>
      </c>
    </row>
    <row r="14" spans="1:14" ht="27.75" customHeight="1" x14ac:dyDescent="0.2">
      <c r="A14" s="253"/>
      <c r="B14" s="117" t="s">
        <v>129</v>
      </c>
      <c r="C14" s="85">
        <f t="shared" si="0"/>
        <v>14</v>
      </c>
      <c r="D14" s="86">
        <v>0</v>
      </c>
      <c r="E14" s="86">
        <v>0</v>
      </c>
      <c r="F14" s="85">
        <v>14</v>
      </c>
      <c r="G14" s="86">
        <v>0</v>
      </c>
      <c r="H14" s="86">
        <v>0</v>
      </c>
      <c r="I14" s="39">
        <v>0</v>
      </c>
      <c r="J14" s="39">
        <v>0</v>
      </c>
      <c r="K14" s="39">
        <v>0</v>
      </c>
      <c r="L14" s="81">
        <v>226</v>
      </c>
      <c r="M14" s="81">
        <v>426</v>
      </c>
      <c r="N14" s="92" t="s">
        <v>87</v>
      </c>
    </row>
    <row r="15" spans="1:14" ht="39" customHeight="1" x14ac:dyDescent="0.2">
      <c r="A15" s="253"/>
      <c r="B15" s="117" t="s">
        <v>130</v>
      </c>
      <c r="C15" s="85">
        <f t="shared" si="0"/>
        <v>26.9</v>
      </c>
      <c r="D15" s="86">
        <v>0</v>
      </c>
      <c r="E15" s="86">
        <v>0</v>
      </c>
      <c r="F15" s="85">
        <v>26.9</v>
      </c>
      <c r="G15" s="86">
        <v>0</v>
      </c>
      <c r="H15" s="86">
        <v>0</v>
      </c>
      <c r="I15" s="39">
        <v>0</v>
      </c>
      <c r="J15" s="39">
        <v>0</v>
      </c>
      <c r="K15" s="39">
        <v>0</v>
      </c>
      <c r="L15" s="81">
        <v>226</v>
      </c>
      <c r="M15" s="81">
        <v>426</v>
      </c>
      <c r="N15" s="92" t="s">
        <v>87</v>
      </c>
    </row>
    <row r="16" spans="1:14" ht="31.5" customHeight="1" x14ac:dyDescent="0.2">
      <c r="A16" s="253"/>
      <c r="B16" s="117" t="s">
        <v>134</v>
      </c>
      <c r="C16" s="85">
        <f t="shared" si="0"/>
        <v>1589.3240000000001</v>
      </c>
      <c r="D16" s="86">
        <v>0</v>
      </c>
      <c r="E16" s="86">
        <v>0</v>
      </c>
      <c r="F16" s="85">
        <v>1589.3240000000001</v>
      </c>
      <c r="G16" s="86">
        <v>0</v>
      </c>
      <c r="H16" s="86">
        <v>0</v>
      </c>
      <c r="I16" s="39">
        <v>0</v>
      </c>
      <c r="J16" s="39">
        <v>0</v>
      </c>
      <c r="K16" s="39">
        <v>0</v>
      </c>
      <c r="L16" s="81">
        <v>226</v>
      </c>
      <c r="M16" s="81">
        <v>426</v>
      </c>
      <c r="N16" s="92" t="s">
        <v>87</v>
      </c>
    </row>
    <row r="17" spans="1:14" s="2" customFormat="1" ht="25.5" customHeight="1" x14ac:dyDescent="0.2">
      <c r="A17" s="253"/>
      <c r="B17" s="90" t="s">
        <v>121</v>
      </c>
      <c r="C17" s="85">
        <f t="shared" si="0"/>
        <v>1800</v>
      </c>
      <c r="D17" s="86">
        <v>0</v>
      </c>
      <c r="E17" s="86">
        <v>0</v>
      </c>
      <c r="F17" s="85">
        <v>1800</v>
      </c>
      <c r="G17" s="86">
        <v>0</v>
      </c>
      <c r="H17" s="86">
        <v>0</v>
      </c>
      <c r="I17" s="39">
        <v>0</v>
      </c>
      <c r="J17" s="39">
        <v>0</v>
      </c>
      <c r="K17" s="39">
        <v>0</v>
      </c>
      <c r="L17" s="81">
        <v>226</v>
      </c>
      <c r="M17" s="81">
        <v>426</v>
      </c>
      <c r="N17" s="92" t="s">
        <v>87</v>
      </c>
    </row>
    <row r="18" spans="1:14" s="2" customFormat="1" ht="40.5" customHeight="1" x14ac:dyDescent="0.2">
      <c r="A18" s="253"/>
      <c r="B18" s="90" t="s">
        <v>132</v>
      </c>
      <c r="C18" s="85">
        <f t="shared" si="0"/>
        <v>303.95600000000002</v>
      </c>
      <c r="D18" s="86">
        <v>0</v>
      </c>
      <c r="E18" s="86">
        <v>0</v>
      </c>
      <c r="F18" s="85">
        <v>303.95600000000002</v>
      </c>
      <c r="G18" s="86">
        <v>0</v>
      </c>
      <c r="H18" s="86">
        <v>0</v>
      </c>
      <c r="I18" s="39">
        <v>0</v>
      </c>
      <c r="J18" s="39">
        <v>0</v>
      </c>
      <c r="K18" s="39">
        <v>0</v>
      </c>
      <c r="L18" s="81">
        <v>226</v>
      </c>
      <c r="M18" s="81">
        <v>426</v>
      </c>
      <c r="N18" s="92" t="s">
        <v>87</v>
      </c>
    </row>
    <row r="19" spans="1:14" s="2" customFormat="1" ht="23.25" customHeight="1" x14ac:dyDescent="0.2">
      <c r="A19" s="257"/>
      <c r="B19" s="90" t="s">
        <v>139</v>
      </c>
      <c r="C19" s="85">
        <f t="shared" si="0"/>
        <v>0.97599999999999998</v>
      </c>
      <c r="D19" s="86">
        <v>0</v>
      </c>
      <c r="E19" s="86">
        <v>0</v>
      </c>
      <c r="F19" s="85">
        <v>0.97599999999999998</v>
      </c>
      <c r="G19" s="86">
        <v>0</v>
      </c>
      <c r="H19" s="86">
        <v>0</v>
      </c>
      <c r="I19" s="39">
        <v>0</v>
      </c>
      <c r="J19" s="39">
        <v>0</v>
      </c>
      <c r="K19" s="39">
        <v>0</v>
      </c>
      <c r="L19" s="81"/>
      <c r="M19" s="81"/>
      <c r="N19" s="92"/>
    </row>
    <row r="20" spans="1:14" ht="14.25" x14ac:dyDescent="0.2">
      <c r="A20" s="37" t="s">
        <v>29</v>
      </c>
      <c r="B20" s="38" t="s">
        <v>123</v>
      </c>
      <c r="C20" s="83">
        <f>D20+E20+F20+G20+H20</f>
        <v>1743.92715</v>
      </c>
      <c r="D20" s="83">
        <f>SUM(D21:D25)</f>
        <v>0</v>
      </c>
      <c r="E20" s="83">
        <f>SUM(E21:E25)</f>
        <v>0</v>
      </c>
      <c r="F20" s="83">
        <f>SUM(F21:F28)</f>
        <v>1743.92715</v>
      </c>
      <c r="G20" s="83">
        <f>SUM(G21:G25)</f>
        <v>0</v>
      </c>
      <c r="H20" s="83">
        <f>SUM(H21:H25)</f>
        <v>0</v>
      </c>
      <c r="I20" s="38">
        <v>2.0499999999999998</v>
      </c>
      <c r="J20" s="38">
        <v>2.0499999999999998</v>
      </c>
      <c r="K20" s="38">
        <v>0</v>
      </c>
      <c r="L20" s="43"/>
      <c r="M20" s="43"/>
      <c r="N20" s="79"/>
    </row>
    <row r="21" spans="1:14" ht="25.5" x14ac:dyDescent="0.2">
      <c r="A21" s="230" t="s">
        <v>35</v>
      </c>
      <c r="B21" s="117" t="s">
        <v>133</v>
      </c>
      <c r="C21" s="85">
        <f t="shared" ref="C21:C28" si="1">D21+E21+F21+G21+H21</f>
        <v>1043.328</v>
      </c>
      <c r="D21" s="86">
        <v>0</v>
      </c>
      <c r="E21" s="86">
        <v>0</v>
      </c>
      <c r="F21" s="85">
        <v>1043.328</v>
      </c>
      <c r="G21" s="86">
        <v>0</v>
      </c>
      <c r="H21" s="86">
        <v>0</v>
      </c>
      <c r="I21" s="39">
        <v>0</v>
      </c>
      <c r="J21" s="39">
        <v>0</v>
      </c>
      <c r="K21" s="39">
        <v>0</v>
      </c>
      <c r="L21" s="43">
        <v>226</v>
      </c>
      <c r="M21" s="43">
        <v>426</v>
      </c>
      <c r="N21" s="79" t="s">
        <v>87</v>
      </c>
    </row>
    <row r="22" spans="1:14" ht="25.5" x14ac:dyDescent="0.2">
      <c r="A22" s="231"/>
      <c r="B22" s="39" t="s">
        <v>135</v>
      </c>
      <c r="C22" s="85">
        <f t="shared" si="1"/>
        <v>98.4</v>
      </c>
      <c r="D22" s="86">
        <v>0</v>
      </c>
      <c r="E22" s="86">
        <v>0</v>
      </c>
      <c r="F22" s="85">
        <v>98.4</v>
      </c>
      <c r="G22" s="86">
        <v>0</v>
      </c>
      <c r="H22" s="86">
        <v>0</v>
      </c>
      <c r="I22" s="39">
        <v>0</v>
      </c>
      <c r="J22" s="39">
        <v>0</v>
      </c>
      <c r="K22" s="39">
        <v>0</v>
      </c>
      <c r="L22" s="81">
        <v>226</v>
      </c>
      <c r="M22" s="43">
        <v>426</v>
      </c>
      <c r="N22" s="79" t="s">
        <v>87</v>
      </c>
    </row>
    <row r="23" spans="1:14" ht="25.5" x14ac:dyDescent="0.2">
      <c r="A23" s="231"/>
      <c r="B23" s="39" t="s">
        <v>140</v>
      </c>
      <c r="C23" s="85">
        <f t="shared" si="1"/>
        <v>20.761150000000001</v>
      </c>
      <c r="D23" s="86">
        <v>0</v>
      </c>
      <c r="E23" s="86">
        <v>0</v>
      </c>
      <c r="F23" s="85">
        <v>20.761150000000001</v>
      </c>
      <c r="G23" s="86">
        <v>0</v>
      </c>
      <c r="H23" s="86">
        <v>0</v>
      </c>
      <c r="I23" s="39">
        <v>0</v>
      </c>
      <c r="J23" s="39">
        <v>0</v>
      </c>
      <c r="K23" s="39">
        <v>0</v>
      </c>
      <c r="L23" s="81">
        <v>226</v>
      </c>
      <c r="M23" s="43">
        <v>426</v>
      </c>
      <c r="N23" s="79" t="s">
        <v>87</v>
      </c>
    </row>
    <row r="24" spans="1:14" ht="25.5" x14ac:dyDescent="0.2">
      <c r="A24" s="231"/>
      <c r="B24" s="39" t="s">
        <v>141</v>
      </c>
      <c r="C24" s="85">
        <f t="shared" si="1"/>
        <v>98.378</v>
      </c>
      <c r="D24" s="86">
        <v>0</v>
      </c>
      <c r="E24" s="86">
        <v>0</v>
      </c>
      <c r="F24" s="85">
        <v>98.378</v>
      </c>
      <c r="G24" s="86">
        <v>0</v>
      </c>
      <c r="H24" s="86">
        <v>0</v>
      </c>
      <c r="I24" s="39">
        <v>0</v>
      </c>
      <c r="J24" s="39">
        <v>0</v>
      </c>
      <c r="K24" s="39">
        <v>0</v>
      </c>
      <c r="L24" s="81"/>
      <c r="M24" s="43"/>
      <c r="N24" s="79"/>
    </row>
    <row r="25" spans="1:14" ht="38.25" x14ac:dyDescent="0.2">
      <c r="A25" s="232"/>
      <c r="B25" s="39" t="s">
        <v>136</v>
      </c>
      <c r="C25" s="85">
        <f t="shared" si="1"/>
        <v>483.06</v>
      </c>
      <c r="D25" s="86">
        <v>0</v>
      </c>
      <c r="E25" s="86">
        <v>0</v>
      </c>
      <c r="F25" s="85">
        <v>483.06</v>
      </c>
      <c r="G25" s="86">
        <v>0</v>
      </c>
      <c r="H25" s="86">
        <v>0</v>
      </c>
      <c r="I25" s="39">
        <v>0</v>
      </c>
      <c r="J25" s="39">
        <v>0</v>
      </c>
      <c r="K25" s="39">
        <v>0</v>
      </c>
      <c r="L25" s="43">
        <v>225</v>
      </c>
      <c r="M25" s="43">
        <v>426</v>
      </c>
      <c r="N25" s="79" t="s">
        <v>87</v>
      </c>
    </row>
    <row r="26" spans="1:14" ht="38.25" x14ac:dyDescent="0.2">
      <c r="A26" s="35"/>
      <c r="B26" s="39" t="s">
        <v>138</v>
      </c>
      <c r="C26" s="85">
        <v>0</v>
      </c>
      <c r="D26" s="86">
        <v>0</v>
      </c>
      <c r="E26" s="86">
        <v>0</v>
      </c>
      <c r="F26" s="85">
        <v>0</v>
      </c>
      <c r="G26" s="86">
        <v>0</v>
      </c>
      <c r="H26" s="86">
        <v>0</v>
      </c>
      <c r="I26" s="39">
        <v>0</v>
      </c>
      <c r="J26" s="39">
        <v>0</v>
      </c>
      <c r="K26" s="39">
        <v>0</v>
      </c>
      <c r="L26" s="43"/>
      <c r="M26" s="43"/>
      <c r="N26" s="79"/>
    </row>
    <row r="27" spans="1:14" x14ac:dyDescent="0.2">
      <c r="A27" s="35"/>
      <c r="B27" s="39" t="s">
        <v>36</v>
      </c>
      <c r="C27" s="85">
        <f t="shared" si="1"/>
        <v>0</v>
      </c>
      <c r="D27" s="86">
        <v>0</v>
      </c>
      <c r="E27" s="86">
        <v>0</v>
      </c>
      <c r="F27" s="85">
        <v>0</v>
      </c>
      <c r="G27" s="86">
        <v>0</v>
      </c>
      <c r="H27" s="86">
        <v>0</v>
      </c>
      <c r="I27" s="39">
        <v>0</v>
      </c>
      <c r="J27" s="39">
        <v>0</v>
      </c>
      <c r="K27" s="39">
        <v>0</v>
      </c>
      <c r="L27" s="43"/>
      <c r="M27" s="43"/>
      <c r="N27" s="79"/>
    </row>
    <row r="28" spans="1:14" ht="30.75" customHeight="1" x14ac:dyDescent="0.2">
      <c r="A28" s="36"/>
      <c r="B28" s="39" t="s">
        <v>137</v>
      </c>
      <c r="C28" s="85">
        <f t="shared" si="1"/>
        <v>0</v>
      </c>
      <c r="D28" s="86">
        <v>0</v>
      </c>
      <c r="E28" s="86">
        <v>0</v>
      </c>
      <c r="F28" s="85">
        <v>0</v>
      </c>
      <c r="G28" s="86">
        <v>0</v>
      </c>
      <c r="H28" s="86">
        <v>0</v>
      </c>
      <c r="I28" s="39">
        <v>0</v>
      </c>
      <c r="J28" s="39">
        <v>0</v>
      </c>
      <c r="K28" s="39">
        <v>0</v>
      </c>
      <c r="L28" s="43"/>
      <c r="M28" s="43"/>
      <c r="N28" s="79"/>
    </row>
    <row r="29" spans="1:14" ht="30.75" customHeight="1" x14ac:dyDescent="0.2">
      <c r="A29" s="256">
        <v>26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</row>
    <row r="30" spans="1:14" s="128" customFormat="1" ht="14.25" x14ac:dyDescent="0.2">
      <c r="A30" s="37" t="s">
        <v>30</v>
      </c>
      <c r="B30" s="127" t="s">
        <v>124</v>
      </c>
      <c r="C30" s="83">
        <f>C31+C32+C33+C34+C35+C36+C37+C38+C39+C40+C41+C42</f>
        <v>985.91200000000015</v>
      </c>
      <c r="D30" s="83">
        <f>SUM(D32:D34)</f>
        <v>0</v>
      </c>
      <c r="E30" s="83">
        <f>SUM(E32:E34)</f>
        <v>0</v>
      </c>
      <c r="F30" s="83">
        <f>F31+F32+F33+F34+F35+F36+F37+F38+F39+F40+F41+F42</f>
        <v>985.91200000000015</v>
      </c>
      <c r="G30" s="83">
        <f>SUM(G32:G34)</f>
        <v>0</v>
      </c>
      <c r="H30" s="83">
        <f>SUM(H32:H34)</f>
        <v>0</v>
      </c>
      <c r="I30" s="38">
        <v>0</v>
      </c>
      <c r="J30" s="38">
        <v>0</v>
      </c>
      <c r="K30" s="38">
        <v>0</v>
      </c>
      <c r="L30" s="43"/>
      <c r="M30" s="43"/>
      <c r="N30" s="79"/>
    </row>
    <row r="31" spans="1:14" s="128" customFormat="1" ht="37.5" customHeight="1" x14ac:dyDescent="0.2">
      <c r="A31" s="252" t="s">
        <v>35</v>
      </c>
      <c r="B31" s="140" t="s">
        <v>144</v>
      </c>
      <c r="C31" s="83">
        <v>3.504</v>
      </c>
      <c r="D31" s="85">
        <v>0</v>
      </c>
      <c r="E31" s="85">
        <v>0</v>
      </c>
      <c r="F31" s="83">
        <v>3.504</v>
      </c>
      <c r="G31" s="85">
        <v>0</v>
      </c>
      <c r="H31" s="85">
        <v>0</v>
      </c>
      <c r="I31" s="141">
        <v>0</v>
      </c>
      <c r="J31" s="141">
        <v>0</v>
      </c>
      <c r="K31" s="141">
        <v>0</v>
      </c>
      <c r="L31" s="81">
        <v>226</v>
      </c>
      <c r="M31" s="81">
        <v>426</v>
      </c>
      <c r="N31" s="92" t="s">
        <v>87</v>
      </c>
    </row>
    <row r="32" spans="1:14" s="128" customFormat="1" ht="28.5" customHeight="1" x14ac:dyDescent="0.2">
      <c r="A32" s="253"/>
      <c r="B32" s="140" t="s">
        <v>148</v>
      </c>
      <c r="C32" s="85">
        <v>99.2</v>
      </c>
      <c r="D32" s="85">
        <v>0</v>
      </c>
      <c r="E32" s="85">
        <v>0</v>
      </c>
      <c r="F32" s="85">
        <v>99.2</v>
      </c>
      <c r="G32" s="85">
        <v>0</v>
      </c>
      <c r="H32" s="85">
        <v>0</v>
      </c>
      <c r="I32" s="141">
        <v>0</v>
      </c>
      <c r="J32" s="141">
        <v>0</v>
      </c>
      <c r="K32" s="141">
        <v>0</v>
      </c>
      <c r="L32" s="81">
        <v>226</v>
      </c>
      <c r="M32" s="81">
        <v>426</v>
      </c>
      <c r="N32" s="92" t="s">
        <v>87</v>
      </c>
    </row>
    <row r="33" spans="1:14" s="128" customFormat="1" ht="25.5" x14ac:dyDescent="0.2">
      <c r="A33" s="253"/>
      <c r="B33" s="140" t="s">
        <v>149</v>
      </c>
      <c r="C33" s="85">
        <v>30.8</v>
      </c>
      <c r="D33" s="85">
        <v>0</v>
      </c>
      <c r="E33" s="85">
        <v>0</v>
      </c>
      <c r="F33" s="85">
        <v>30.8</v>
      </c>
      <c r="G33" s="85">
        <v>0</v>
      </c>
      <c r="H33" s="85">
        <v>0</v>
      </c>
      <c r="I33" s="141">
        <v>0</v>
      </c>
      <c r="J33" s="141">
        <v>0</v>
      </c>
      <c r="K33" s="141">
        <v>0</v>
      </c>
      <c r="L33" s="81">
        <v>226</v>
      </c>
      <c r="M33" s="81">
        <v>426</v>
      </c>
      <c r="N33" s="92" t="s">
        <v>87</v>
      </c>
    </row>
    <row r="34" spans="1:14" s="128" customFormat="1" ht="33" customHeight="1" x14ac:dyDescent="0.2">
      <c r="A34" s="253"/>
      <c r="B34" s="91" t="s">
        <v>150</v>
      </c>
      <c r="C34" s="85">
        <v>34.039000000000001</v>
      </c>
      <c r="D34" s="85">
        <v>0</v>
      </c>
      <c r="E34" s="85">
        <v>0</v>
      </c>
      <c r="F34" s="85">
        <v>34.039000000000001</v>
      </c>
      <c r="G34" s="85">
        <v>0</v>
      </c>
      <c r="H34" s="85">
        <v>0</v>
      </c>
      <c r="I34" s="91">
        <v>0</v>
      </c>
      <c r="J34" s="91">
        <v>0</v>
      </c>
      <c r="K34" s="91">
        <v>0</v>
      </c>
      <c r="L34" s="81">
        <v>226</v>
      </c>
      <c r="M34" s="81">
        <v>426</v>
      </c>
      <c r="N34" s="92" t="s">
        <v>161</v>
      </c>
    </row>
    <row r="35" spans="1:14" s="128" customFormat="1" ht="38.25" customHeight="1" x14ac:dyDescent="0.2">
      <c r="A35" s="253"/>
      <c r="B35" s="91" t="s">
        <v>151</v>
      </c>
      <c r="C35" s="85">
        <v>6</v>
      </c>
      <c r="D35" s="85">
        <v>0</v>
      </c>
      <c r="E35" s="85">
        <v>0</v>
      </c>
      <c r="F35" s="85">
        <v>6</v>
      </c>
      <c r="G35" s="85">
        <v>0</v>
      </c>
      <c r="H35" s="85">
        <v>0</v>
      </c>
      <c r="I35" s="91">
        <v>0</v>
      </c>
      <c r="J35" s="91">
        <v>0</v>
      </c>
      <c r="K35" s="91">
        <v>0</v>
      </c>
      <c r="L35" s="81">
        <v>226</v>
      </c>
      <c r="M35" s="81">
        <v>426</v>
      </c>
      <c r="N35" s="92" t="s">
        <v>87</v>
      </c>
    </row>
    <row r="36" spans="1:14" s="128" customFormat="1" ht="27" customHeight="1" x14ac:dyDescent="0.2">
      <c r="A36" s="253"/>
      <c r="B36" s="91" t="s">
        <v>152</v>
      </c>
      <c r="C36" s="85">
        <v>99.85</v>
      </c>
      <c r="D36" s="85">
        <v>0</v>
      </c>
      <c r="E36" s="85">
        <v>0</v>
      </c>
      <c r="F36" s="85">
        <v>99.85</v>
      </c>
      <c r="G36" s="85">
        <v>0</v>
      </c>
      <c r="H36" s="85">
        <v>0</v>
      </c>
      <c r="I36" s="91">
        <v>0</v>
      </c>
      <c r="J36" s="91">
        <v>0</v>
      </c>
      <c r="K36" s="91">
        <v>0</v>
      </c>
      <c r="L36" s="81">
        <v>226</v>
      </c>
      <c r="M36" s="81">
        <v>426</v>
      </c>
      <c r="N36" s="92" t="s">
        <v>161</v>
      </c>
    </row>
    <row r="37" spans="1:14" s="128" customFormat="1" ht="27" customHeight="1" x14ac:dyDescent="0.2">
      <c r="A37" s="253"/>
      <c r="B37" s="91" t="s">
        <v>153</v>
      </c>
      <c r="C37" s="85">
        <v>99.2</v>
      </c>
      <c r="D37" s="85">
        <v>0</v>
      </c>
      <c r="E37" s="85">
        <v>0</v>
      </c>
      <c r="F37" s="85">
        <v>99.2</v>
      </c>
      <c r="G37" s="85">
        <v>0</v>
      </c>
      <c r="H37" s="85">
        <v>0</v>
      </c>
      <c r="I37" s="91">
        <v>0</v>
      </c>
      <c r="J37" s="91">
        <v>0</v>
      </c>
      <c r="K37" s="91">
        <v>0</v>
      </c>
      <c r="L37" s="81">
        <v>226</v>
      </c>
      <c r="M37" s="81">
        <v>426</v>
      </c>
      <c r="N37" s="92" t="s">
        <v>161</v>
      </c>
    </row>
    <row r="38" spans="1:14" s="128" customFormat="1" ht="27" customHeight="1" x14ac:dyDescent="0.2">
      <c r="A38" s="254"/>
      <c r="B38" s="91" t="s">
        <v>154</v>
      </c>
      <c r="C38" s="85">
        <v>428.577</v>
      </c>
      <c r="D38" s="85">
        <v>0</v>
      </c>
      <c r="E38" s="85">
        <v>0</v>
      </c>
      <c r="F38" s="85">
        <v>428.577</v>
      </c>
      <c r="G38" s="85">
        <v>0</v>
      </c>
      <c r="H38" s="85">
        <v>0</v>
      </c>
      <c r="I38" s="91">
        <v>0</v>
      </c>
      <c r="J38" s="91">
        <v>0</v>
      </c>
      <c r="K38" s="91">
        <v>0</v>
      </c>
      <c r="L38" s="81">
        <v>226</v>
      </c>
      <c r="M38" s="81">
        <v>426</v>
      </c>
      <c r="N38" s="92" t="s">
        <v>87</v>
      </c>
    </row>
    <row r="39" spans="1:14" s="128" customFormat="1" ht="42" customHeight="1" x14ac:dyDescent="0.2">
      <c r="A39" s="254"/>
      <c r="B39" s="91" t="s">
        <v>155</v>
      </c>
      <c r="C39" s="142">
        <v>63.188000000000002</v>
      </c>
      <c r="D39" s="85">
        <v>0</v>
      </c>
      <c r="E39" s="85">
        <v>0</v>
      </c>
      <c r="F39" s="142">
        <v>63.188000000000002</v>
      </c>
      <c r="G39" s="85">
        <v>0</v>
      </c>
      <c r="H39" s="85">
        <v>0</v>
      </c>
      <c r="I39" s="91">
        <v>0</v>
      </c>
      <c r="J39" s="91">
        <v>0</v>
      </c>
      <c r="K39" s="91">
        <v>0</v>
      </c>
      <c r="L39" s="81">
        <v>226</v>
      </c>
      <c r="M39" s="81">
        <v>426</v>
      </c>
      <c r="N39" s="92" t="s">
        <v>87</v>
      </c>
    </row>
    <row r="40" spans="1:14" s="128" customFormat="1" ht="30" customHeight="1" x14ac:dyDescent="0.2">
      <c r="A40" s="254"/>
      <c r="B40" s="91" t="s">
        <v>156</v>
      </c>
      <c r="C40" s="142">
        <v>99.85</v>
      </c>
      <c r="D40" s="85">
        <v>0</v>
      </c>
      <c r="E40" s="85">
        <v>0</v>
      </c>
      <c r="F40" s="142">
        <v>99.85</v>
      </c>
      <c r="G40" s="85">
        <v>0</v>
      </c>
      <c r="H40" s="85">
        <v>0</v>
      </c>
      <c r="I40" s="91">
        <v>0</v>
      </c>
      <c r="J40" s="91">
        <v>0</v>
      </c>
      <c r="K40" s="91">
        <v>0</v>
      </c>
      <c r="L40" s="81">
        <v>226</v>
      </c>
      <c r="M40" s="81">
        <v>426</v>
      </c>
      <c r="N40" s="92" t="s">
        <v>87</v>
      </c>
    </row>
    <row r="41" spans="1:14" s="128" customFormat="1" ht="30" customHeight="1" x14ac:dyDescent="0.2">
      <c r="A41" s="254"/>
      <c r="B41" s="91" t="s">
        <v>157</v>
      </c>
      <c r="C41" s="142">
        <v>3.504</v>
      </c>
      <c r="D41" s="85">
        <v>0</v>
      </c>
      <c r="E41" s="85">
        <v>0</v>
      </c>
      <c r="F41" s="142">
        <v>3.504</v>
      </c>
      <c r="G41" s="85">
        <v>0</v>
      </c>
      <c r="H41" s="85">
        <v>0</v>
      </c>
      <c r="I41" s="91">
        <v>0</v>
      </c>
      <c r="J41" s="91">
        <v>0</v>
      </c>
      <c r="K41" s="91">
        <v>0</v>
      </c>
      <c r="L41" s="81">
        <v>226</v>
      </c>
      <c r="M41" s="81">
        <v>426</v>
      </c>
      <c r="N41" s="92" t="s">
        <v>161</v>
      </c>
    </row>
    <row r="42" spans="1:14" s="128" customFormat="1" ht="30" customHeight="1" x14ac:dyDescent="0.2">
      <c r="A42" s="255"/>
      <c r="B42" s="91" t="s">
        <v>158</v>
      </c>
      <c r="C42" s="142">
        <v>18.2</v>
      </c>
      <c r="D42" s="85">
        <v>0</v>
      </c>
      <c r="E42" s="85">
        <v>0</v>
      </c>
      <c r="F42" s="142">
        <v>18.2</v>
      </c>
      <c r="G42" s="85">
        <v>0</v>
      </c>
      <c r="H42" s="85">
        <v>0</v>
      </c>
      <c r="I42" s="91">
        <v>0</v>
      </c>
      <c r="J42" s="91">
        <v>0</v>
      </c>
      <c r="K42" s="91">
        <v>0</v>
      </c>
      <c r="L42" s="81">
        <v>226</v>
      </c>
      <c r="M42" s="81">
        <v>426</v>
      </c>
      <c r="N42" s="92" t="s">
        <v>161</v>
      </c>
    </row>
    <row r="43" spans="1:14" ht="14.25" x14ac:dyDescent="0.2">
      <c r="A43" s="37" t="s">
        <v>31</v>
      </c>
      <c r="B43" s="38" t="s">
        <v>125</v>
      </c>
      <c r="C43" s="83">
        <v>172.5</v>
      </c>
      <c r="D43" s="83">
        <v>0</v>
      </c>
      <c r="E43" s="83">
        <v>0</v>
      </c>
      <c r="F43" s="83">
        <v>172.5</v>
      </c>
      <c r="G43" s="83">
        <v>0</v>
      </c>
      <c r="H43" s="84">
        <v>0</v>
      </c>
      <c r="I43" s="38">
        <v>0</v>
      </c>
      <c r="J43" s="38">
        <v>0</v>
      </c>
      <c r="K43" s="38">
        <v>0</v>
      </c>
      <c r="L43" s="43"/>
      <c r="M43" s="43"/>
      <c r="N43" s="79"/>
    </row>
    <row r="44" spans="1:14" ht="58.5" customHeight="1" x14ac:dyDescent="0.2">
      <c r="A44" s="132" t="s">
        <v>35</v>
      </c>
      <c r="B44" s="39" t="s">
        <v>163</v>
      </c>
      <c r="C44" s="85">
        <v>172.5</v>
      </c>
      <c r="D44" s="85">
        <v>0</v>
      </c>
      <c r="E44" s="85">
        <v>0</v>
      </c>
      <c r="F44" s="85">
        <v>172.5</v>
      </c>
      <c r="G44" s="85">
        <v>0</v>
      </c>
      <c r="H44" s="86">
        <v>0</v>
      </c>
      <c r="I44" s="39">
        <v>0</v>
      </c>
      <c r="J44" s="39">
        <v>0</v>
      </c>
      <c r="K44" s="39">
        <v>0</v>
      </c>
      <c r="L44" s="43">
        <v>226</v>
      </c>
      <c r="M44" s="43">
        <v>426</v>
      </c>
      <c r="N44" s="79" t="s">
        <v>164</v>
      </c>
    </row>
    <row r="45" spans="1:14" ht="14.25" x14ac:dyDescent="0.2">
      <c r="A45" s="37" t="s">
        <v>32</v>
      </c>
      <c r="B45" s="38" t="s">
        <v>126</v>
      </c>
      <c r="C45" s="83">
        <f t="shared" ref="C45:K45" si="2">C46</f>
        <v>172.49991</v>
      </c>
      <c r="D45" s="83">
        <f t="shared" si="2"/>
        <v>0</v>
      </c>
      <c r="E45" s="83">
        <f t="shared" si="2"/>
        <v>0</v>
      </c>
      <c r="F45" s="83">
        <f t="shared" si="2"/>
        <v>172.49991</v>
      </c>
      <c r="G45" s="83">
        <f t="shared" si="2"/>
        <v>0</v>
      </c>
      <c r="H45" s="83">
        <f t="shared" si="2"/>
        <v>0</v>
      </c>
      <c r="I45" s="83">
        <f t="shared" si="2"/>
        <v>0</v>
      </c>
      <c r="J45" s="83">
        <f t="shared" si="2"/>
        <v>0</v>
      </c>
      <c r="K45" s="83">
        <f t="shared" si="2"/>
        <v>0</v>
      </c>
      <c r="L45" s="43"/>
      <c r="M45" s="43"/>
      <c r="N45" s="79"/>
    </row>
    <row r="46" spans="1:14" ht="63" customHeight="1" x14ac:dyDescent="0.2">
      <c r="A46" s="132" t="s">
        <v>35</v>
      </c>
      <c r="B46" s="39" t="s">
        <v>166</v>
      </c>
      <c r="C46" s="85">
        <v>172.49991</v>
      </c>
      <c r="D46" s="85">
        <v>0</v>
      </c>
      <c r="E46" s="85">
        <v>0</v>
      </c>
      <c r="F46" s="85">
        <v>172.49991</v>
      </c>
      <c r="G46" s="85">
        <v>0</v>
      </c>
      <c r="H46" s="85">
        <v>0</v>
      </c>
      <c r="I46" s="39">
        <v>0</v>
      </c>
      <c r="J46" s="39">
        <v>0</v>
      </c>
      <c r="K46" s="38">
        <v>0</v>
      </c>
      <c r="L46" s="43">
        <v>226</v>
      </c>
      <c r="M46" s="43">
        <v>426</v>
      </c>
      <c r="N46" s="79" t="s">
        <v>165</v>
      </c>
    </row>
    <row r="47" spans="1:14" ht="14.25" x14ac:dyDescent="0.2">
      <c r="A47" s="250" t="s">
        <v>37</v>
      </c>
      <c r="B47" s="251"/>
      <c r="C47" s="84">
        <f t="shared" ref="C47:K47" si="3">C11+C20+C30+C43+C45</f>
        <v>6832.9870600000013</v>
      </c>
      <c r="D47" s="84">
        <f t="shared" si="3"/>
        <v>0</v>
      </c>
      <c r="E47" s="84">
        <f t="shared" si="3"/>
        <v>0</v>
      </c>
      <c r="F47" s="84">
        <f t="shared" si="3"/>
        <v>6832.9870600000013</v>
      </c>
      <c r="G47" s="84">
        <f t="shared" si="3"/>
        <v>0</v>
      </c>
      <c r="H47" s="84">
        <f t="shared" si="3"/>
        <v>0</v>
      </c>
      <c r="I47" s="84">
        <f t="shared" si="3"/>
        <v>2.0499999999999998</v>
      </c>
      <c r="J47" s="84">
        <f t="shared" si="3"/>
        <v>2.0499999999999998</v>
      </c>
      <c r="K47" s="84">
        <f t="shared" si="3"/>
        <v>0</v>
      </c>
      <c r="L47" s="43"/>
      <c r="M47" s="43"/>
      <c r="N47" s="79"/>
    </row>
  </sheetData>
  <mergeCells count="19">
    <mergeCell ref="A1:N1"/>
    <mergeCell ref="I7:K7"/>
    <mergeCell ref="C8:C9"/>
    <mergeCell ref="D8:H8"/>
    <mergeCell ref="I8:J8"/>
    <mergeCell ref="A2:N2"/>
    <mergeCell ref="A3:N3"/>
    <mergeCell ref="N7:N9"/>
    <mergeCell ref="C7:H7"/>
    <mergeCell ref="A47:B47"/>
    <mergeCell ref="A21:A25"/>
    <mergeCell ref="A7:A9"/>
    <mergeCell ref="B7:B9"/>
    <mergeCell ref="A31:A42"/>
    <mergeCell ref="A29:N29"/>
    <mergeCell ref="A12:A19"/>
    <mergeCell ref="K8:K9"/>
    <mergeCell ref="L7:L9"/>
    <mergeCell ref="M7:M9"/>
  </mergeCells>
  <phoneticPr fontId="2" type="noConversion"/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21"/>
  <sheetViews>
    <sheetView view="pageBreakPreview" topLeftCell="A10" zoomScaleNormal="100" workbookViewId="0">
      <selection activeCell="B20" sqref="B20"/>
    </sheetView>
  </sheetViews>
  <sheetFormatPr defaultRowHeight="12.75" x14ac:dyDescent="0.2"/>
  <cols>
    <col min="1" max="1" width="19.85546875" customWidth="1"/>
    <col min="2" max="2" width="35.140625" customWidth="1"/>
    <col min="3" max="3" width="10.42578125" bestFit="1" customWidth="1"/>
    <col min="4" max="4" width="7.140625" customWidth="1"/>
    <col min="5" max="5" width="6.85546875" customWidth="1"/>
    <col min="6" max="6" width="9.5703125" customWidth="1"/>
    <col min="7" max="7" width="9.42578125" bestFit="1" customWidth="1"/>
    <col min="8" max="8" width="7.85546875" customWidth="1"/>
    <col min="9" max="9" width="7" customWidth="1"/>
    <col min="13" max="13" width="5.42578125" customWidth="1"/>
    <col min="14" max="14" width="13.28515625" customWidth="1"/>
  </cols>
  <sheetData>
    <row r="1" spans="1:14" ht="37.5" customHeight="1" x14ac:dyDescent="0.2">
      <c r="A1" s="235">
        <v>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4.25" x14ac:dyDescent="0.2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5.75" x14ac:dyDescent="0.25">
      <c r="A3" s="274" t="s">
        <v>39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15.75" customHeight="1" x14ac:dyDescent="0.25">
      <c r="A4" s="275" t="s">
        <v>40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x14ac:dyDescent="0.2">
      <c r="A5" s="247" t="s">
        <v>0</v>
      </c>
      <c r="B5" s="246" t="s">
        <v>1</v>
      </c>
      <c r="C5" s="240" t="s">
        <v>2</v>
      </c>
      <c r="D5" s="240"/>
      <c r="E5" s="240"/>
      <c r="F5" s="240"/>
      <c r="G5" s="240"/>
      <c r="H5" s="240"/>
      <c r="I5" s="266" t="s">
        <v>3</v>
      </c>
      <c r="J5" s="267"/>
      <c r="K5" s="268"/>
      <c r="L5" s="228" t="s">
        <v>83</v>
      </c>
      <c r="M5" s="228" t="s">
        <v>84</v>
      </c>
      <c r="N5" s="228" t="s">
        <v>85</v>
      </c>
    </row>
    <row r="6" spans="1:14" x14ac:dyDescent="0.2">
      <c r="A6" s="247"/>
      <c r="B6" s="246"/>
      <c r="C6" s="240" t="s">
        <v>4</v>
      </c>
      <c r="D6" s="240" t="s">
        <v>22</v>
      </c>
      <c r="E6" s="240"/>
      <c r="F6" s="240"/>
      <c r="G6" s="240"/>
      <c r="H6" s="240"/>
      <c r="I6" s="269" t="s">
        <v>41</v>
      </c>
      <c r="J6" s="270"/>
      <c r="K6" s="271" t="s">
        <v>42</v>
      </c>
      <c r="L6" s="228"/>
      <c r="M6" s="228"/>
      <c r="N6" s="228"/>
    </row>
    <row r="7" spans="1:14" ht="79.5" customHeight="1" x14ac:dyDescent="0.2">
      <c r="A7" s="247"/>
      <c r="B7" s="246"/>
      <c r="C7" s="240"/>
      <c r="D7" s="44" t="s">
        <v>43</v>
      </c>
      <c r="E7" s="44" t="s">
        <v>5</v>
      </c>
      <c r="F7" s="44" t="s">
        <v>44</v>
      </c>
      <c r="G7" s="44" t="s">
        <v>45</v>
      </c>
      <c r="H7" s="45" t="s">
        <v>7</v>
      </c>
      <c r="I7" s="46" t="s">
        <v>4</v>
      </c>
      <c r="J7" s="46" t="s">
        <v>46</v>
      </c>
      <c r="K7" s="272"/>
      <c r="L7" s="228"/>
      <c r="M7" s="228"/>
      <c r="N7" s="228"/>
    </row>
    <row r="8" spans="1:14" x14ac:dyDescent="0.2">
      <c r="A8" s="40">
        <v>1</v>
      </c>
      <c r="B8" s="42">
        <v>2</v>
      </c>
      <c r="C8" s="43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8">
        <v>10</v>
      </c>
      <c r="K8" s="49">
        <v>11</v>
      </c>
      <c r="L8" s="77">
        <v>12</v>
      </c>
      <c r="M8" s="77">
        <v>13</v>
      </c>
      <c r="N8" s="77">
        <v>14</v>
      </c>
    </row>
    <row r="9" spans="1:14" ht="14.25" x14ac:dyDescent="0.2">
      <c r="A9" s="50" t="s">
        <v>47</v>
      </c>
      <c r="B9" s="51"/>
      <c r="C9" s="87">
        <f>C10</f>
        <v>0</v>
      </c>
      <c r="D9" s="87">
        <f>D10</f>
        <v>0</v>
      </c>
      <c r="E9" s="87">
        <f>E10</f>
        <v>0</v>
      </c>
      <c r="F9" s="87">
        <f>F10</f>
        <v>0</v>
      </c>
      <c r="G9" s="87">
        <f>G10</f>
        <v>0</v>
      </c>
      <c r="H9" s="87">
        <v>0</v>
      </c>
      <c r="I9" s="52">
        <v>0</v>
      </c>
      <c r="J9" s="52">
        <v>0</v>
      </c>
      <c r="K9" s="52">
        <v>0</v>
      </c>
      <c r="L9" s="55"/>
      <c r="M9" s="55"/>
      <c r="N9" s="55"/>
    </row>
    <row r="10" spans="1:14" ht="40.5" customHeight="1" x14ac:dyDescent="0.2">
      <c r="A10" s="53" t="s">
        <v>48</v>
      </c>
      <c r="B10" s="41" t="s">
        <v>49</v>
      </c>
      <c r="C10" s="88">
        <f>D10+E10+F10+G10</f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54">
        <v>0</v>
      </c>
      <c r="J10" s="54">
        <v>0</v>
      </c>
      <c r="K10" s="54">
        <v>0</v>
      </c>
      <c r="L10" s="43">
        <v>226</v>
      </c>
      <c r="M10" s="43">
        <v>426</v>
      </c>
      <c r="N10" s="79" t="s">
        <v>88</v>
      </c>
    </row>
    <row r="11" spans="1:14" ht="14.25" x14ac:dyDescent="0.2">
      <c r="A11" s="50" t="s">
        <v>50</v>
      </c>
      <c r="B11" s="38"/>
      <c r="C11" s="87">
        <f>F11+G11+H11+E11+D11</f>
        <v>0</v>
      </c>
      <c r="D11" s="87">
        <f>D13+D14+D12</f>
        <v>0</v>
      </c>
      <c r="E11" s="87">
        <f>E13+E14+E12</f>
        <v>0</v>
      </c>
      <c r="F11" s="87">
        <f>F13+F14+F12</f>
        <v>0</v>
      </c>
      <c r="G11" s="87">
        <f>G13+G14+G12</f>
        <v>0</v>
      </c>
      <c r="H11" s="87">
        <f>H13+H14+H12</f>
        <v>0</v>
      </c>
      <c r="I11" s="52">
        <v>0</v>
      </c>
      <c r="J11" s="52">
        <v>0</v>
      </c>
      <c r="K11" s="52">
        <v>0</v>
      </c>
      <c r="L11" s="43"/>
      <c r="M11" s="43"/>
      <c r="N11" s="79"/>
    </row>
    <row r="12" spans="1:14" ht="44.25" customHeight="1" x14ac:dyDescent="0.2">
      <c r="A12" s="263" t="s">
        <v>48</v>
      </c>
      <c r="B12" s="41" t="s">
        <v>49</v>
      </c>
      <c r="C12" s="88">
        <f>D12+E12+F12+G12+H12</f>
        <v>0</v>
      </c>
      <c r="D12" s="88">
        <v>0</v>
      </c>
      <c r="E12" s="88">
        <v>0</v>
      </c>
      <c r="F12" s="88">
        <v>0</v>
      </c>
      <c r="G12" s="88"/>
      <c r="H12" s="87"/>
      <c r="I12" s="52"/>
      <c r="J12" s="52"/>
      <c r="K12" s="52"/>
      <c r="L12" s="43"/>
      <c r="M12" s="43"/>
      <c r="N12" s="79"/>
    </row>
    <row r="13" spans="1:14" ht="36" customHeight="1" x14ac:dyDescent="0.2">
      <c r="A13" s="264"/>
      <c r="B13" s="39" t="s">
        <v>51</v>
      </c>
      <c r="C13" s="88">
        <f>D13+E13+F13+G13+H13</f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54">
        <v>0</v>
      </c>
      <c r="J13" s="54">
        <v>0</v>
      </c>
      <c r="K13" s="54">
        <v>0</v>
      </c>
      <c r="L13" s="43">
        <v>310</v>
      </c>
      <c r="M13" s="43">
        <v>426</v>
      </c>
      <c r="N13" s="79" t="s">
        <v>86</v>
      </c>
    </row>
    <row r="14" spans="1:14" x14ac:dyDescent="0.2">
      <c r="A14" s="265"/>
      <c r="B14" s="39" t="s">
        <v>52</v>
      </c>
      <c r="C14" s="88">
        <f>D14+E14+F14+G14+H14</f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54">
        <v>0</v>
      </c>
      <c r="J14" s="54">
        <v>0</v>
      </c>
      <c r="K14" s="54">
        <v>0</v>
      </c>
      <c r="L14" s="43"/>
      <c r="M14" s="43"/>
      <c r="N14" s="79"/>
    </row>
    <row r="15" spans="1:14" ht="14.25" x14ac:dyDescent="0.2">
      <c r="A15" s="50" t="s">
        <v>53</v>
      </c>
      <c r="B15" s="38"/>
      <c r="C15" s="87">
        <v>0</v>
      </c>
      <c r="D15" s="87">
        <v>0</v>
      </c>
      <c r="E15" s="143">
        <v>0</v>
      </c>
      <c r="F15" s="87">
        <v>0</v>
      </c>
      <c r="G15" s="87">
        <v>0</v>
      </c>
      <c r="H15" s="87">
        <v>0</v>
      </c>
      <c r="I15" s="52">
        <v>0</v>
      </c>
      <c r="J15" s="52">
        <v>0</v>
      </c>
      <c r="K15" s="52">
        <v>0</v>
      </c>
      <c r="L15" s="43"/>
      <c r="M15" s="43"/>
      <c r="N15" s="79"/>
    </row>
    <row r="16" spans="1:14" ht="34.5" customHeight="1" x14ac:dyDescent="0.2">
      <c r="A16" s="53" t="s">
        <v>48</v>
      </c>
      <c r="B16" s="39" t="s">
        <v>54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54">
        <v>0</v>
      </c>
      <c r="J16" s="54">
        <v>0</v>
      </c>
      <c r="K16" s="54">
        <v>0</v>
      </c>
      <c r="L16" s="43">
        <v>0</v>
      </c>
      <c r="M16" s="43">
        <v>0</v>
      </c>
      <c r="N16" s="79" t="s">
        <v>86</v>
      </c>
    </row>
    <row r="17" spans="1:14" ht="14.25" x14ac:dyDescent="0.2">
      <c r="A17" s="50" t="s">
        <v>55</v>
      </c>
      <c r="B17" s="38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52">
        <v>0</v>
      </c>
      <c r="J17" s="52">
        <v>0</v>
      </c>
      <c r="K17" s="52">
        <v>0</v>
      </c>
      <c r="L17" s="43"/>
      <c r="M17" s="43"/>
      <c r="N17" s="79"/>
    </row>
    <row r="18" spans="1:14" ht="36" customHeight="1" x14ac:dyDescent="0.2">
      <c r="A18" s="53" t="s">
        <v>48</v>
      </c>
      <c r="B18" s="39" t="s">
        <v>56</v>
      </c>
      <c r="C18" s="88">
        <v>0</v>
      </c>
      <c r="D18" s="88">
        <v>0</v>
      </c>
      <c r="E18" s="144">
        <v>0</v>
      </c>
      <c r="F18" s="88">
        <v>0</v>
      </c>
      <c r="G18" s="88">
        <v>0</v>
      </c>
      <c r="H18" s="88">
        <v>0</v>
      </c>
      <c r="I18" s="54">
        <v>0</v>
      </c>
      <c r="J18" s="54">
        <v>0</v>
      </c>
      <c r="K18" s="54">
        <v>0</v>
      </c>
      <c r="L18" s="43">
        <v>310</v>
      </c>
      <c r="M18" s="43">
        <v>426</v>
      </c>
      <c r="N18" s="79" t="s">
        <v>86</v>
      </c>
    </row>
    <row r="19" spans="1:14" ht="14.25" x14ac:dyDescent="0.2">
      <c r="A19" s="50" t="s">
        <v>57</v>
      </c>
      <c r="B19" s="38"/>
      <c r="C19" s="87">
        <f>D19+E19+F19+G19+H19</f>
        <v>0</v>
      </c>
      <c r="D19" s="87">
        <v>0</v>
      </c>
      <c r="E19" s="143">
        <v>0</v>
      </c>
      <c r="F19" s="87">
        <v>0</v>
      </c>
      <c r="G19" s="87">
        <v>0</v>
      </c>
      <c r="H19" s="87">
        <v>0</v>
      </c>
      <c r="I19" s="52">
        <v>0</v>
      </c>
      <c r="J19" s="52">
        <v>0</v>
      </c>
      <c r="K19" s="52">
        <v>0</v>
      </c>
      <c r="L19" s="43"/>
      <c r="M19" s="43"/>
      <c r="N19" s="79"/>
    </row>
    <row r="20" spans="1:14" ht="37.5" customHeight="1" x14ac:dyDescent="0.2">
      <c r="A20" s="53" t="s">
        <v>48</v>
      </c>
      <c r="B20" s="39" t="s">
        <v>58</v>
      </c>
      <c r="C20" s="88">
        <f>D20+E20+F20+G20+H20</f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54">
        <v>0</v>
      </c>
      <c r="J20" s="54">
        <v>0</v>
      </c>
      <c r="K20" s="54">
        <v>0</v>
      </c>
      <c r="L20" s="43">
        <v>310</v>
      </c>
      <c r="M20" s="43">
        <v>426</v>
      </c>
      <c r="N20" s="79" t="s">
        <v>86</v>
      </c>
    </row>
    <row r="21" spans="1:14" x14ac:dyDescent="0.2">
      <c r="A21" s="261" t="s">
        <v>59</v>
      </c>
      <c r="B21" s="262"/>
      <c r="C21" s="87">
        <f>C19+C17+C15+C11+C9</f>
        <v>0</v>
      </c>
      <c r="D21" s="87">
        <f>SUM(D9:D20)</f>
        <v>0</v>
      </c>
      <c r="E21" s="87">
        <f>SUM(E9:E20)</f>
        <v>0</v>
      </c>
      <c r="F21" s="87">
        <f>F19+F17+F15+F11+F9</f>
        <v>0</v>
      </c>
      <c r="G21" s="87">
        <f>G9+G11+G15+G17+G19</f>
        <v>0</v>
      </c>
      <c r="H21" s="87">
        <v>0</v>
      </c>
      <c r="I21" s="52">
        <v>0</v>
      </c>
      <c r="J21" s="52">
        <v>0</v>
      </c>
      <c r="K21" s="52">
        <v>0</v>
      </c>
      <c r="L21" s="54"/>
      <c r="M21" s="54"/>
      <c r="N21" s="78"/>
    </row>
  </sheetData>
  <mergeCells count="17">
    <mergeCell ref="A1:N1"/>
    <mergeCell ref="I5:K5"/>
    <mergeCell ref="C6:C7"/>
    <mergeCell ref="D6:H6"/>
    <mergeCell ref="L5:L7"/>
    <mergeCell ref="I6:J6"/>
    <mergeCell ref="K6:K7"/>
    <mergeCell ref="A2:N2"/>
    <mergeCell ref="A3:N3"/>
    <mergeCell ref="A4:N4"/>
    <mergeCell ref="M5:M7"/>
    <mergeCell ref="N5:N7"/>
    <mergeCell ref="A21:B21"/>
    <mergeCell ref="A5:A7"/>
    <mergeCell ref="B5:B7"/>
    <mergeCell ref="C5:H5"/>
    <mergeCell ref="A12:A14"/>
  </mergeCells>
  <phoneticPr fontId="2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ресурсное обеспечение</vt:lpstr>
      <vt:lpstr>модернизация</vt:lpstr>
      <vt:lpstr>молодые семьи</vt:lpstr>
      <vt:lpstr>бюджетники</vt:lpstr>
      <vt:lpstr>подготовка зем. уч.</vt:lpstr>
      <vt:lpstr>переселение </vt:lpstr>
      <vt:lpstr>соц. найм.</vt:lpstr>
      <vt:lpstr>модернизация!Область_печати</vt:lpstr>
      <vt:lpstr>'ресурсное обеспечение'!Область_печати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SoplinaNV</cp:lastModifiedBy>
  <cp:lastPrinted>2015-12-21T11:35:40Z</cp:lastPrinted>
  <dcterms:created xsi:type="dcterms:W3CDTF">2006-11-18T12:17:47Z</dcterms:created>
  <dcterms:modified xsi:type="dcterms:W3CDTF">2017-02-02T07:14:48Z</dcterms:modified>
</cp:coreProperties>
</file>